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0440"/>
  </bookViews>
  <sheets>
    <sheet name="封面" sheetId="4" r:id="rId1"/>
    <sheet name="目录" sheetId="5" r:id="rId2"/>
    <sheet name="1" sheetId="6" r:id="rId3"/>
    <sheet name="2" sheetId="7" r:id="rId4"/>
    <sheet name="3" sheetId="9" r:id="rId5"/>
    <sheet name="4" sheetId="43" r:id="rId6"/>
    <sheet name="5" sheetId="44" r:id="rId7"/>
    <sheet name="6" sheetId="29" r:id="rId8"/>
    <sheet name="7" sheetId="28" r:id="rId9"/>
    <sheet name="8" sheetId="12" r:id="rId10"/>
    <sheet name="9" sheetId="13" r:id="rId11"/>
    <sheet name="10" sheetId="40" r:id="rId12"/>
    <sheet name="11" sheetId="45" r:id="rId13"/>
    <sheet name="12" sheetId="16" r:id="rId14"/>
    <sheet name="13" sheetId="17" r:id="rId15"/>
    <sheet name="14" sheetId="41" r:id="rId16"/>
    <sheet name="15" sheetId="20" r:id="rId17"/>
    <sheet name="16" sheetId="21" r:id="rId18"/>
    <sheet name="17" sheetId="46" r:id="rId19"/>
    <sheet name="18" sheetId="49" r:id="rId20"/>
    <sheet name="19" sheetId="47" r:id="rId21"/>
    <sheet name="20" sheetId="48" r:id="rId22"/>
    <sheet name="21" sheetId="50" r:id="rId23"/>
  </sheets>
  <externalReferences>
    <externalReference r:id="rId24"/>
    <externalReference r:id="rId25"/>
  </externalReferences>
  <definedNames>
    <definedName name="_xlnm._FilterDatabase" localSheetId="4" hidden="1">'3'!#REF!</definedName>
    <definedName name="_xlnm.Print_Area" localSheetId="15">'14'!#REF!</definedName>
    <definedName name="_xlnm.Print_Titles" localSheetId="3">'2'!$1:$4</definedName>
    <definedName name="_xlnm.Print_Titles" localSheetId="4">'3'!#REF!</definedName>
    <definedName name="_xlnm.Print_Titles" localSheetId="5">'4'!#REF!</definedName>
    <definedName name="_xlnm.Print_Titles" localSheetId="6">'5'!#REF!</definedName>
    <definedName name="_xlnm.Print_Titles" localSheetId="7">'6'!#REF!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<sst xmlns="http://schemas.openxmlformats.org/spreadsheetml/2006/main" count="2147" uniqueCount="1610">
  <si>
    <t xml:space="preserve"> 西安市鄠邑区2021年财政决算表和</t>
  </si>
  <si>
    <t xml:space="preserve">   2022年上半年预算执行情况</t>
  </si>
  <si>
    <t>西安市鄠邑区财政局</t>
  </si>
  <si>
    <t>目    录</t>
  </si>
  <si>
    <t>一、西安市鄠邑区2021年财政决算表</t>
  </si>
  <si>
    <t>（一）一般公共预算收支决算表</t>
  </si>
  <si>
    <t>1、西安市鄠邑区2021年一般公共预算收入决算总表</t>
  </si>
  <si>
    <t>2、西安市鄠邑区2021年一般公共预算支出决算总表</t>
  </si>
  <si>
    <t>3、西安市鄠邑区2021年一般公共预算支出决算功能分类明细表</t>
  </si>
  <si>
    <t>4、西安市鄠邑区2021年一般公共预算支出决算经济分类明细表</t>
  </si>
  <si>
    <t>5、西安市鄠邑区2021年一般公共预算（基本）支出决算经济分类明细表</t>
  </si>
  <si>
    <t>6、西安市鄠邑区2021年一般公共预算转移性和债务相关收支决算表</t>
  </si>
  <si>
    <t>7、西安市鄠邑区2021年一般债务限额和余额决算情况表</t>
  </si>
  <si>
    <t>（二）政府性基金预算收支决算表</t>
  </si>
  <si>
    <t>8、西安市鄠邑区2021年政府性基金预算收入决算总表</t>
  </si>
  <si>
    <t>9、西安市鄠邑区2021年政府性基金预算支出决算总表</t>
  </si>
  <si>
    <t>10、西安市鄠邑区2021年政府性基金预算转移性收支决算表</t>
  </si>
  <si>
    <t>11、西安市鄠邑区2021年专项债务限额和余额决算情况表</t>
  </si>
  <si>
    <t>（三）国有资本经营预算收支决算表</t>
  </si>
  <si>
    <t>12、西安市鄠邑区2021年国有资本经营预算收入决算总表</t>
  </si>
  <si>
    <t>13、西安市鄠邑区2021年国有资本经营预算支出决算总表</t>
  </si>
  <si>
    <t>14、西安市鄠邑区2021年国有资本经营预算转移性收支决算表</t>
  </si>
  <si>
    <t>（四）社会保险基金预算收支决算表</t>
  </si>
  <si>
    <t>15、西安市鄠邑区2021年社会保险基金预算收入决算表</t>
  </si>
  <si>
    <t>16、西安市鄠邑区2021年社会保险基金预算支出决算表</t>
  </si>
  <si>
    <t>（五）其他补充说明报表</t>
  </si>
  <si>
    <t>17、2021年一般公共预算“三公”经费支出和培训费、会议费情况</t>
  </si>
  <si>
    <t>二、2022年上半年财政预算执行情况报表及说明</t>
  </si>
  <si>
    <t>18、西安市鄠邑区2022年上半年财政收入执行情况表</t>
  </si>
  <si>
    <t>19、西安市鄠邑区2022年上半年财政支出执行情况表</t>
  </si>
  <si>
    <t>20、西安市鄠邑区2022年上半年国有资本经营预算执行情况表</t>
  </si>
  <si>
    <t>21、西安市鄠邑区2022年上半年社会保险基金预算执行情况表</t>
  </si>
  <si>
    <r>
      <rPr>
        <b/>
        <sz val="18"/>
        <rFont val="宋体"/>
        <charset val="134"/>
        <scheme val="minor"/>
      </rPr>
      <t>2</t>
    </r>
    <r>
      <rPr>
        <b/>
        <sz val="18"/>
        <rFont val="宋体"/>
        <charset val="134"/>
      </rPr>
      <t>021年鄠邑区一般公共预算收入决算总表</t>
    </r>
  </si>
  <si>
    <t>表一</t>
  </si>
  <si>
    <t>单位:万元</t>
  </si>
  <si>
    <t>项    目</t>
  </si>
  <si>
    <t>上一年
决算数</t>
  </si>
  <si>
    <t>2021年
决算数</t>
  </si>
  <si>
    <t>比上年
+、-%</t>
  </si>
  <si>
    <t>备  注</t>
  </si>
  <si>
    <t>一、税收收入</t>
  </si>
  <si>
    <t xml:space="preserve">     增值税</t>
  </si>
  <si>
    <t xml:space="preserve">     企业所得税</t>
  </si>
  <si>
    <t xml:space="preserve">     个人所得税</t>
  </si>
  <si>
    <t xml:space="preserve">     资源税</t>
  </si>
  <si>
    <t xml:space="preserve">     城市维护建设税</t>
  </si>
  <si>
    <t xml:space="preserve">     房产税</t>
  </si>
  <si>
    <t xml:space="preserve">     印花税</t>
  </si>
  <si>
    <t xml:space="preserve">     城镇土地使用税</t>
  </si>
  <si>
    <t xml:space="preserve">     土地增值税</t>
  </si>
  <si>
    <t xml:space="preserve">     车船税</t>
  </si>
  <si>
    <t xml:space="preserve">     耕地占用税</t>
  </si>
  <si>
    <t xml:space="preserve">     契税</t>
  </si>
  <si>
    <t xml:space="preserve"> 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</si>
  <si>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</si>
  <si>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</si>
  <si>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</si>
  <si>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</si>
  <si>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r>
      <rPr>
        <sz val="14"/>
        <color theme="1"/>
        <rFont val="仿宋"/>
        <charset val="134"/>
      </rPr>
      <t xml:space="preserve">    </t>
    </r>
    <r>
      <rPr>
        <sz val="14"/>
        <color indexed="8"/>
        <rFont val="仿宋"/>
        <charset val="134"/>
      </rPr>
      <t>国有资源有偿使用收入</t>
    </r>
  </si>
  <si>
    <t xml:space="preserve">    其他收入</t>
  </si>
  <si>
    <t>收入合计</t>
  </si>
  <si>
    <t>备注：收入科目列至款级。</t>
  </si>
  <si>
    <r>
      <rPr>
        <b/>
        <sz val="18"/>
        <rFont val="宋体"/>
        <charset val="134"/>
        <scheme val="minor"/>
      </rPr>
      <t>2</t>
    </r>
    <r>
      <rPr>
        <b/>
        <sz val="18"/>
        <rFont val="宋体"/>
        <charset val="134"/>
      </rPr>
      <t>021年鄠邑区一般公共预算支出决算总表</t>
    </r>
  </si>
  <si>
    <t>表二</t>
  </si>
  <si>
    <t>比上年
+、-</t>
  </si>
  <si>
    <t xml:space="preserve">  一般公共服务支出*</t>
  </si>
  <si>
    <t xml:space="preserve">  国防支出</t>
  </si>
  <si>
    <t xml:space="preserve">  公共安全支出*</t>
  </si>
  <si>
    <t xml:space="preserve">  教育支出*</t>
  </si>
  <si>
    <t xml:space="preserve">  科学技术支出*</t>
  </si>
  <si>
    <t xml:space="preserve">  文化体育与传媒支出</t>
  </si>
  <si>
    <t xml:space="preserve">  社会保障和就业支出*</t>
  </si>
  <si>
    <t xml:space="preserve">  卫生健康支出*</t>
  </si>
  <si>
    <t xml:space="preserve">  节能环保支出*</t>
  </si>
  <si>
    <t xml:space="preserve">  城乡社区支出*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</si>
  <si>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</si>
  <si>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</si>
  <si>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</si>
  <si>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</si>
  <si>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</si>
  <si>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</si>
  <si>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</si>
  <si>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</si>
  <si>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灾害防治及应急管理支出</t>
  </si>
  <si>
    <t xml:space="preserve">  债务付息支出</t>
  </si>
  <si>
    <t xml:space="preserve">  其他支出</t>
  </si>
  <si>
    <t xml:space="preserve">  支出合计</t>
  </si>
  <si>
    <t>2021年鄠邑区一般公共预算支出决算功能分类明细表</t>
  </si>
  <si>
    <t>表三</t>
  </si>
  <si>
    <t>预算数</t>
  </si>
  <si>
    <t>调整预算数</t>
  </si>
  <si>
    <t>决算数</t>
  </si>
  <si>
    <t>完成
调整预算</t>
  </si>
  <si>
    <t>备注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</si>
  <si>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</si>
  <si>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</si>
  <si>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</si>
  <si>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</si>
  <si>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</si>
  <si>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</si>
  <si>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</si>
  <si>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</si>
  <si>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</si>
  <si>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</si>
  <si>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</si>
  <si>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</si>
  <si>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</si>
  <si>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</si>
  <si>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</si>
  <si>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</si>
  <si>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</si>
  <si>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</si>
  <si>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</si>
  <si>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</si>
  <si>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</si>
  <si>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</si>
  <si>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</si>
  <si>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</si>
  <si>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</si>
  <si>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</si>
  <si>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</si>
  <si>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</si>
  <si>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</si>
  <si>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</si>
  <si>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</si>
  <si>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</si>
  <si>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</si>
  <si>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</si>
  <si>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</si>
  <si>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</si>
  <si>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</si>
  <si>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</si>
  <si>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</si>
  <si>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</si>
  <si>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</si>
  <si>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</si>
  <si>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</si>
  <si>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</si>
  <si>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</si>
  <si>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</si>
  <si>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</si>
  <si>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</si>
  <si>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</si>
  <si>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</si>
  <si>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</si>
  <si>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</si>
  <si>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</si>
  <si>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</si>
  <si>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</si>
  <si>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</si>
  <si>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</si>
  <si>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</si>
  <si>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</si>
  <si>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</si>
  <si>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</si>
  <si>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</si>
  <si>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</si>
  <si>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</si>
  <si>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</si>
  <si>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</si>
  <si>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</si>
  <si>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</si>
  <si>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</si>
  <si>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</si>
  <si>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</si>
  <si>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</si>
  <si>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</si>
  <si>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</si>
  <si>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</si>
  <si>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</si>
  <si>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</si>
  <si>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</si>
  <si>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</si>
  <si>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</si>
  <si>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</si>
  <si>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</si>
  <si>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</si>
  <si>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</si>
  <si>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</si>
  <si>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</si>
  <si>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</si>
  <si>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</si>
  <si>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</si>
  <si>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</si>
  <si>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</si>
  <si>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</si>
  <si>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</si>
  <si>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</si>
  <si>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</si>
  <si>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</si>
  <si>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</si>
  <si>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</si>
  <si>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</si>
  <si>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</si>
  <si>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</si>
  <si>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</si>
  <si>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</si>
  <si>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</si>
  <si>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</si>
  <si>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</si>
  <si>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</si>
  <si>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</si>
  <si>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</si>
  <si>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</si>
  <si>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</si>
  <si>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</si>
  <si>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</si>
  <si>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</si>
  <si>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</si>
  <si>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</si>
  <si>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</si>
  <si>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</si>
  <si>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</si>
  <si>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</si>
  <si>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</si>
  <si>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</si>
  <si>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</si>
  <si>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</si>
  <si>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</si>
  <si>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</si>
  <si>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</si>
  <si>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</si>
  <si>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</si>
  <si>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</si>
  <si>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</si>
  <si>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</si>
  <si>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</si>
  <si>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</si>
  <si>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</si>
  <si>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</si>
  <si>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</si>
  <si>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</si>
  <si>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</si>
  <si>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</si>
  <si>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</si>
  <si>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</si>
  <si>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</si>
  <si>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</si>
  <si>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</si>
  <si>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</si>
  <si>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</si>
  <si>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</si>
  <si>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</si>
  <si>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</si>
  <si>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</si>
  <si>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</si>
  <si>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</si>
  <si>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</si>
  <si>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</si>
  <si>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</si>
  <si>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</si>
  <si>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</si>
  <si>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</si>
  <si>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</si>
  <si>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</si>
  <si>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</si>
  <si>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</si>
  <si>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</si>
  <si>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</si>
  <si>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</si>
  <si>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</si>
  <si>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</si>
  <si>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</si>
  <si>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</si>
  <si>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</si>
  <si>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</si>
  <si>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</si>
  <si>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</si>
  <si>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</si>
  <si>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</si>
  <si>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</si>
  <si>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</si>
  <si>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</si>
  <si>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</si>
  <si>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</si>
  <si>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</si>
  <si>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</si>
  <si>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</si>
  <si>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</si>
  <si>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</si>
  <si>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</si>
  <si>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</si>
  <si>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</si>
  <si>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</si>
  <si>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</si>
  <si>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</si>
  <si>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</si>
  <si>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</si>
  <si>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</si>
  <si>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</si>
  <si>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</si>
  <si>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</si>
  <si>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</si>
  <si>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</si>
  <si>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</si>
  <si>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</si>
  <si>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</si>
  <si>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</si>
  <si>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</si>
  <si>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</si>
  <si>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</si>
  <si>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</si>
  <si>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法制建设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</si>
  <si>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</si>
  <si>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</si>
  <si>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</si>
  <si>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</si>
  <si>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</si>
  <si>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</si>
  <si>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</si>
  <si>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</si>
  <si>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</si>
  <si>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</si>
  <si>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</si>
  <si>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</si>
  <si>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</si>
  <si>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</si>
  <si>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</si>
  <si>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</si>
  <si>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</si>
  <si>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</si>
  <si>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</si>
  <si>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</si>
  <si>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</si>
  <si>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</si>
  <si>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</si>
  <si>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</si>
  <si>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</si>
  <si>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</si>
  <si>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</si>
  <si>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</si>
  <si>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</si>
  <si>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</si>
  <si>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</si>
  <si>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</si>
  <si>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</si>
  <si>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</si>
  <si>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</si>
  <si>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</si>
  <si>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</si>
  <si>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</si>
  <si>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</si>
  <si>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</si>
  <si>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</si>
  <si>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</si>
  <si>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</si>
  <si>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</si>
  <si>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</si>
  <si>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</si>
  <si>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</si>
  <si>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</si>
  <si>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</si>
  <si>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</si>
  <si>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</si>
  <si>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</si>
  <si>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</si>
  <si>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</si>
  <si>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</si>
  <si>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</si>
  <si>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</si>
  <si>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</si>
  <si>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</si>
  <si>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</si>
  <si>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</si>
  <si>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</si>
  <si>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</si>
  <si>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</si>
  <si>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</si>
  <si>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</si>
  <si>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</si>
  <si>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</si>
  <si>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</si>
  <si>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</si>
  <si>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</si>
  <si>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</si>
  <si>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</si>
  <si>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</si>
  <si>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</si>
  <si>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</si>
  <si>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</si>
  <si>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</si>
  <si>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</si>
  <si>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</si>
  <si>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</si>
  <si>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</si>
  <si>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</si>
  <si>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</si>
  <si>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</si>
  <si>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</si>
  <si>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</si>
  <si>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</si>
  <si>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</si>
  <si>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</si>
  <si>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</si>
  <si>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</si>
  <si>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</si>
  <si>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</si>
  <si>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</si>
  <si>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</si>
  <si>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</si>
  <si>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</si>
  <si>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</si>
  <si>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</si>
  <si>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</si>
  <si>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</si>
  <si>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</si>
  <si>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</si>
  <si>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</si>
  <si>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</si>
  <si>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</si>
  <si>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</si>
  <si>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</si>
  <si>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</si>
  <si>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</si>
  <si>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</si>
  <si>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</si>
  <si>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</si>
  <si>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</si>
  <si>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</si>
  <si>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</si>
  <si>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</si>
  <si>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</si>
  <si>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</si>
  <si>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</si>
  <si>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</si>
  <si>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</si>
  <si>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</si>
  <si>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</si>
  <si>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</si>
  <si>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</si>
  <si>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</si>
  <si>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</si>
  <si>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</si>
  <si>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</si>
  <si>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</si>
  <si>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</si>
  <si>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</si>
  <si>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</si>
  <si>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</si>
  <si>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</si>
  <si>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</si>
  <si>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</si>
  <si>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</si>
  <si>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</si>
  <si>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</si>
  <si>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</si>
  <si>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</si>
  <si>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</si>
  <si>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</si>
  <si>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</si>
  <si>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</si>
  <si>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</si>
  <si>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</si>
  <si>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</si>
  <si>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</si>
  <si>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</si>
  <si>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</si>
  <si>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</si>
  <si>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</si>
  <si>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</si>
  <si>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</si>
  <si>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</si>
  <si>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</si>
  <si>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</si>
  <si>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</si>
  <si>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</si>
  <si>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</si>
  <si>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</si>
  <si>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</si>
  <si>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</si>
  <si>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</si>
  <si>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</si>
  <si>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</si>
  <si>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</si>
  <si>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</si>
  <si>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</si>
  <si>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</si>
  <si>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</si>
  <si>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</si>
  <si>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</si>
  <si>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</si>
  <si>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</si>
  <si>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</si>
  <si>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</si>
  <si>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</si>
  <si>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</si>
  <si>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</si>
  <si>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</si>
  <si>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</si>
  <si>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</si>
  <si>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</si>
  <si>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</si>
  <si>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</si>
  <si>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</si>
  <si>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</si>
  <si>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</si>
  <si>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</si>
  <si>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</si>
  <si>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</si>
  <si>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</si>
  <si>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</si>
  <si>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</si>
  <si>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</si>
  <si>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</si>
  <si>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</si>
  <si>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</si>
  <si>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</si>
  <si>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</si>
  <si>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</si>
  <si>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</si>
  <si>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</si>
  <si>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</si>
  <si>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</si>
  <si>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</si>
  <si>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</si>
  <si>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</si>
  <si>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</si>
  <si>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</si>
  <si>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</si>
  <si>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</si>
  <si>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</si>
  <si>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</si>
  <si>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</si>
  <si>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</si>
  <si>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</si>
  <si>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</si>
  <si>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</si>
  <si>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</si>
  <si>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</si>
  <si>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</si>
  <si>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</si>
  <si>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</si>
  <si>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</si>
  <si>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</si>
  <si>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</si>
  <si>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</si>
  <si>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</si>
  <si>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</si>
  <si>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</si>
  <si>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</si>
  <si>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</si>
  <si>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</si>
  <si>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</si>
  <si>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</si>
  <si>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</si>
  <si>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</si>
  <si>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</si>
  <si>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</si>
  <si>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</si>
  <si>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</si>
  <si>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</si>
  <si>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</si>
  <si>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</si>
  <si>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</si>
  <si>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</si>
  <si>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</si>
  <si>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</si>
  <si>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</si>
  <si>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</si>
  <si>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</si>
  <si>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</si>
  <si>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</si>
  <si>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</si>
  <si>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</si>
  <si>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</si>
  <si>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部队供应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</si>
  <si>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</si>
  <si>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</si>
  <si>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</si>
  <si>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</si>
  <si>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</si>
  <si>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</si>
  <si>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</si>
  <si>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</si>
  <si>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</si>
  <si>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</si>
  <si>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</si>
  <si>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</si>
  <si>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</si>
  <si>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</si>
  <si>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</si>
  <si>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</si>
  <si>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</si>
  <si>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</si>
  <si>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</si>
  <si>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</si>
  <si>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</si>
  <si>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</si>
  <si>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</si>
  <si>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</si>
  <si>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</si>
  <si>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</si>
  <si>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</si>
  <si>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</si>
  <si>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</si>
  <si>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</si>
  <si>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</si>
  <si>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</si>
  <si>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</si>
  <si>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</si>
  <si>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</si>
  <si>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</si>
  <si>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</si>
  <si>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</si>
  <si>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</si>
  <si>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</si>
  <si>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</si>
  <si>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</si>
  <si>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</si>
  <si>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</si>
  <si>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</si>
  <si>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</si>
  <si>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</si>
  <si>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</si>
  <si>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</si>
  <si>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</si>
  <si>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</si>
  <si>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</si>
  <si>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</si>
  <si>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</si>
  <si>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</si>
  <si>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</si>
  <si>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</si>
  <si>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</si>
  <si>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</si>
  <si>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</si>
  <si>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</si>
  <si>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</si>
  <si>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</si>
  <si>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</si>
  <si>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</si>
  <si>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</si>
  <si>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</si>
  <si>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</si>
  <si>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</si>
  <si>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</si>
  <si>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</si>
  <si>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</si>
  <si>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</si>
  <si>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</si>
  <si>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</si>
  <si>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</si>
  <si>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</si>
  <si>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</si>
  <si>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</si>
  <si>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</si>
  <si>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</si>
  <si>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</si>
  <si>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</si>
  <si>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</si>
  <si>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</si>
  <si>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</si>
  <si>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</si>
  <si>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</si>
  <si>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</si>
  <si>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</si>
  <si>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</si>
  <si>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</si>
  <si>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</si>
  <si>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</si>
  <si>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</si>
  <si>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</si>
  <si>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</si>
  <si>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</si>
  <si>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</si>
  <si>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</si>
  <si>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</si>
  <si>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</si>
  <si>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</si>
  <si>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</si>
  <si>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</si>
  <si>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</si>
  <si>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</si>
  <si>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</si>
  <si>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</si>
  <si>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</si>
  <si>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</si>
  <si>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</si>
  <si>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</si>
  <si>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</si>
  <si>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</si>
  <si>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</si>
  <si>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</si>
  <si>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</si>
  <si>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</si>
  <si>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</si>
  <si>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</si>
  <si>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</si>
  <si>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</si>
  <si>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</si>
  <si>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</si>
  <si>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</si>
  <si>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</si>
  <si>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</si>
  <si>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</si>
  <si>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</si>
  <si>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</si>
  <si>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</si>
  <si>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</si>
  <si>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</si>
  <si>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</si>
  <si>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</si>
  <si>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</si>
  <si>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</si>
  <si>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</si>
  <si>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</si>
  <si>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</si>
  <si>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</si>
  <si>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</si>
  <si>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</si>
  <si>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</si>
  <si>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</si>
  <si>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</si>
  <si>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</si>
  <si>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</si>
  <si>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</si>
  <si>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</si>
  <si>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</si>
  <si>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</si>
  <si>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</si>
  <si>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</si>
  <si>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</si>
  <si>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</si>
  <si>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</si>
  <si>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</si>
  <si>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</si>
  <si>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</si>
  <si>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</si>
  <si>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</si>
  <si>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</si>
  <si>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</si>
  <si>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</si>
  <si>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</si>
  <si>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</si>
  <si>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</si>
  <si>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</si>
  <si>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</si>
  <si>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</si>
  <si>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</si>
  <si>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</si>
  <si>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</si>
  <si>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</si>
  <si>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</si>
  <si>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</si>
  <si>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</si>
  <si>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</si>
  <si>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</si>
  <si>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</si>
  <si>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</si>
  <si>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</si>
  <si>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</si>
  <si>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</si>
  <si>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</si>
  <si>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</si>
  <si>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</si>
  <si>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</si>
  <si>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自然保护区等管理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</si>
  <si>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</si>
  <si>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</si>
  <si>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</si>
  <si>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</si>
  <si>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</si>
  <si>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</si>
  <si>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</si>
  <si>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</si>
  <si>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</si>
  <si>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成品油价格改革对林业的补贴</t>
  </si>
  <si>
    <t xml:space="preserve">    林业草原防灾减灾</t>
  </si>
  <si>
    <t xml:space="preserve">    国家公园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</si>
  <si>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</si>
  <si>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</si>
  <si>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</si>
  <si>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</si>
  <si>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</si>
  <si>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</si>
  <si>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</si>
  <si>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</si>
  <si>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</si>
  <si>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</si>
  <si>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</si>
  <si>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</si>
  <si>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</si>
  <si>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</si>
  <si>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</si>
  <si>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</si>
  <si>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</si>
  <si>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</si>
  <si>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</si>
  <si>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</si>
  <si>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</si>
  <si>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</si>
  <si>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农村人畜饮水</t>
  </si>
  <si>
    <t xml:space="preserve">    南水北调工程建设</t>
  </si>
  <si>
    <t xml:space="preserve">    南水北调工程管理</t>
  </si>
  <si>
    <t xml:space="preserve">    其他水利支出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</si>
  <si>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</si>
  <si>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</si>
  <si>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</si>
  <si>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</si>
  <si>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</si>
  <si>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</si>
  <si>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</si>
  <si>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</si>
  <si>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</si>
  <si>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</si>
  <si>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</si>
  <si>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</si>
  <si>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</si>
  <si>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</si>
  <si>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</si>
  <si>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</si>
  <si>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</si>
  <si>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</si>
  <si>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</si>
  <si>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</si>
  <si>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</si>
  <si>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</si>
  <si>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</si>
  <si>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</si>
  <si>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</si>
  <si>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</si>
  <si>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</si>
  <si>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</si>
  <si>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</si>
  <si>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</si>
  <si>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</si>
  <si>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</si>
  <si>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</si>
  <si>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</si>
  <si>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</si>
  <si>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</si>
  <si>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</si>
  <si>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</si>
  <si>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</si>
  <si>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</si>
  <si>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</si>
  <si>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</si>
  <si>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</si>
  <si>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</si>
  <si>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</si>
  <si>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</si>
  <si>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</si>
  <si>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</si>
  <si>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</si>
  <si>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</si>
  <si>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</si>
  <si>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</si>
  <si>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</si>
  <si>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</si>
  <si>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</si>
  <si>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</si>
  <si>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</si>
  <si>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</si>
  <si>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</si>
  <si>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</si>
  <si>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</si>
  <si>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</si>
  <si>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</si>
  <si>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</si>
  <si>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</si>
  <si>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</si>
  <si>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</si>
  <si>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</si>
  <si>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</si>
  <si>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</si>
  <si>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</si>
  <si>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</si>
  <si>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</si>
  <si>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</si>
  <si>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</si>
  <si>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</si>
  <si>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</si>
  <si>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</si>
  <si>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</si>
  <si>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</si>
  <si>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</si>
  <si>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</si>
  <si>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</si>
  <si>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</si>
  <si>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</si>
  <si>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</si>
  <si>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</si>
  <si>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</si>
  <si>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</si>
  <si>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</si>
  <si>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</si>
  <si>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</si>
  <si>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</si>
  <si>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</si>
  <si>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</si>
  <si>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</si>
  <si>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</si>
  <si>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</si>
  <si>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</si>
  <si>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</si>
  <si>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</si>
  <si>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</si>
  <si>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</si>
  <si>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</si>
  <si>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</si>
  <si>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</si>
  <si>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</si>
  <si>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</si>
  <si>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</si>
  <si>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</si>
  <si>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</si>
  <si>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</si>
  <si>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</si>
  <si>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</si>
  <si>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</si>
  <si>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</si>
  <si>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</si>
  <si>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</si>
  <si>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</si>
  <si>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</si>
  <si>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</si>
  <si>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</si>
  <si>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</si>
  <si>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</si>
  <si>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</si>
  <si>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</si>
  <si>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</si>
  <si>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</si>
  <si>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</si>
  <si>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</si>
  <si>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</si>
  <si>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</si>
  <si>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</si>
  <si>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</si>
  <si>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</si>
  <si>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</si>
  <si>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</si>
  <si>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</si>
  <si>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</si>
  <si>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</si>
  <si>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</si>
  <si>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</si>
  <si>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</si>
  <si>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</si>
  <si>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</si>
  <si>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</si>
  <si>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</si>
  <si>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</si>
  <si>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</si>
  <si>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</si>
  <si>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</si>
  <si>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</si>
  <si>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</si>
  <si>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</si>
  <si>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</si>
  <si>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</si>
  <si>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</si>
  <si>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</si>
  <si>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</si>
  <si>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</si>
  <si>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</si>
  <si>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</si>
  <si>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</si>
  <si>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</si>
  <si>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</si>
  <si>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</si>
  <si>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</si>
  <si>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</si>
  <si>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</si>
  <si>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农业</t>
  </si>
  <si>
    <t xml:space="preserve">  交通运输</t>
  </si>
  <si>
    <t xml:space="preserve">  住房保障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</si>
  <si>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</si>
  <si>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</si>
  <si>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</si>
  <si>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</si>
  <si>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</si>
  <si>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</si>
  <si>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</si>
  <si>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</si>
  <si>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</si>
  <si>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>　　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</si>
  <si>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</si>
  <si>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</si>
  <si>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</si>
  <si>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</si>
  <si>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</si>
  <si>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</si>
  <si>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</si>
  <si>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</si>
  <si>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</si>
  <si>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</si>
  <si>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</si>
  <si>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</si>
  <si>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</si>
  <si>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</si>
  <si>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</si>
  <si>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</si>
  <si>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</si>
  <si>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</si>
  <si>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</si>
  <si>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</si>
  <si>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</si>
  <si>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</si>
  <si>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</si>
  <si>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</si>
  <si>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</si>
  <si>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</si>
  <si>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</si>
  <si>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</si>
  <si>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</si>
  <si>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</si>
  <si>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</si>
  <si>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</si>
  <si>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</si>
  <si>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</si>
  <si>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</si>
  <si>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</si>
  <si>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</si>
  <si>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</si>
  <si>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</si>
  <si>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</si>
  <si>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</si>
  <si>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</si>
  <si>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</si>
  <si>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</si>
  <si>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</si>
  <si>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</si>
  <si>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</si>
  <si>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</si>
  <si>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</si>
  <si>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</si>
  <si>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</si>
  <si>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</si>
  <si>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</si>
  <si>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</si>
  <si>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</si>
  <si>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</si>
  <si>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</si>
  <si>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</si>
  <si>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</si>
  <si>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</si>
  <si>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</si>
  <si>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</si>
  <si>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</si>
  <si>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</si>
  <si>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</si>
  <si>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</si>
  <si>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</si>
  <si>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成品油储备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</si>
  <si>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</si>
  <si>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</si>
  <si>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</si>
  <si>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</si>
  <si>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</si>
  <si>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</si>
  <si>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</si>
  <si>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</si>
  <si>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</si>
  <si>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</si>
  <si>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</si>
  <si>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</si>
  <si>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</si>
  <si>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</si>
  <si>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</si>
  <si>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</si>
  <si>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</si>
  <si>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</si>
  <si>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</si>
  <si>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</si>
  <si>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</si>
  <si>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</si>
  <si>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</si>
  <si>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</si>
  <si>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</si>
  <si>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安全生产基础</t>
  </si>
  <si>
    <t xml:space="preserve">    应急救援</t>
  </si>
  <si>
    <t xml:space="preserve">    应急管理</t>
  </si>
  <si>
    <t xml:space="preserve">    其他应急管理支出</t>
  </si>
  <si>
    <t xml:space="preserve">  消防事务</t>
  </si>
  <si>
    <t xml:space="preserve">    消防应急救援</t>
  </si>
  <si>
    <t xml:space="preserve">    其他消防事务支出</t>
  </si>
  <si>
    <t xml:space="preserve">  森林消防事务</t>
  </si>
  <si>
    <t xml:space="preserve">    森林消防应急救援</t>
  </si>
  <si>
    <t xml:space="preserve">    其他森林消防事务支出</t>
  </si>
  <si>
    <t xml:space="preserve">  煤矿安全</t>
  </si>
  <si>
    <t xml:space="preserve">    煤矿安全监察事务</t>
  </si>
  <si>
    <t xml:space="preserve">    煤矿应急救援事务</t>
  </si>
  <si>
    <t xml:space="preserve">    其他煤矿安全支出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</si>
  <si>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</si>
  <si>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</si>
  <si>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</si>
  <si>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</si>
  <si>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</si>
  <si>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</si>
  <si>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</si>
  <si>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</si>
  <si>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</si>
  <si>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</si>
  <si>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</si>
  <si>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</si>
  <si>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</si>
  <si>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</si>
  <si>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</si>
  <si>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</si>
  <si>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</si>
  <si>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</si>
  <si>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</si>
  <si>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</si>
  <si>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</si>
  <si>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</si>
  <si>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</si>
  <si>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</si>
  <si>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</si>
  <si>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</si>
  <si>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</si>
  <si>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</si>
  <si>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</si>
  <si>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</si>
  <si>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</si>
  <si>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</si>
  <si>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</si>
  <si>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</si>
  <si>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</si>
  <si>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 xml:space="preserve">    中央自然灾害生活补助</t>
  </si>
  <si>
    <t xml:space="preserve">    地方自然灾害生活补助</t>
  </si>
  <si>
    <t xml:space="preserve">  其他灾害防治及应急管理支出</t>
  </si>
  <si>
    <t>预备费</t>
  </si>
  <si>
    <t>支出合计</t>
  </si>
  <si>
    <t>备注：支出科目列至项级。</t>
  </si>
  <si>
    <t>2021年鄠邑区一般公共预算支出决算经济分类明细表</t>
  </si>
  <si>
    <t>表四</t>
  </si>
  <si>
    <t>单位：万元</t>
  </si>
  <si>
    <t>2020年决算数</t>
  </si>
  <si>
    <t>比上年-、+%</t>
  </si>
  <si>
    <t>一、机关工资福利支出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</si>
  <si>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</si>
  <si>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</si>
  <si>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</si>
  <si>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</si>
  <si>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二、机关商品和服务支出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</si>
  <si>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</si>
  <si>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</si>
  <si>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</si>
  <si>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</si>
  <si>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</si>
  <si>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</si>
  <si>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</si>
  <si>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</si>
  <si>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</si>
  <si>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</si>
  <si>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三、机关资本性支出(一)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</si>
  <si>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</si>
  <si>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</si>
  <si>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</si>
  <si>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</si>
  <si>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</si>
  <si>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</si>
  <si>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</si>
  <si>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四、机关资本性支出(二)</t>
  </si>
  <si>
    <t>五、对事业单位经常性补助</t>
  </si>
  <si>
    <t xml:space="preserve">  工资福利支出</t>
  </si>
  <si>
    <t xml:space="preserve">  商品和服务支出</t>
  </si>
  <si>
    <t xml:space="preserve">  其他对事业单位补助</t>
  </si>
  <si>
    <t>六、对事业单位资本性补助</t>
  </si>
  <si>
    <t xml:space="preserve">  资本性支出(一)</t>
  </si>
  <si>
    <t xml:space="preserve">  资本性支出(二)</t>
  </si>
  <si>
    <t>七、对企业补助</t>
  </si>
  <si>
    <t xml:space="preserve">  费用补贴</t>
  </si>
  <si>
    <t xml:space="preserve">  利息补贴</t>
  </si>
  <si>
    <t xml:space="preserve">  其他对企业补助</t>
  </si>
  <si>
    <t>八、对企业资本性支出</t>
  </si>
  <si>
    <t xml:space="preserve">  对企业资本性支出(一)</t>
  </si>
  <si>
    <t xml:space="preserve">  对企业资本性支出(二)</t>
  </si>
  <si>
    <t>九、对个人和家庭的补助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</si>
  <si>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</si>
  <si>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</si>
  <si>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</si>
  <si>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</si>
  <si>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</si>
  <si>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十、对社会保障基金补助</t>
  </si>
  <si>
    <t xml:space="preserve">  对社会保险基金补助</t>
  </si>
  <si>
    <t>十一、债务利息及费用支出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</si>
  <si>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</si>
  <si>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</si>
  <si>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</si>
  <si>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</si>
  <si>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十二、其他支出</t>
  </si>
  <si>
    <t xml:space="preserve">  赠与</t>
  </si>
  <si>
    <t xml:space="preserve">  国家赔偿费用支出</t>
  </si>
  <si>
    <t xml:space="preserve">  对民间非营利组织和群众性自治组织补贴</t>
  </si>
  <si>
    <t>备注：支出经济分类科目列至款级。</t>
  </si>
  <si>
    <t>2021年鄠邑区一般公共预算（基本）支出决算经济分类明细表</t>
  </si>
  <si>
    <t>表五</t>
  </si>
  <si>
    <t>机关资本性支出(一)</t>
  </si>
  <si>
    <t>对事业单位经常性补助</t>
  </si>
  <si>
    <t>对事业单位资本性补助</t>
  </si>
  <si>
    <t>资本性支出（一）</t>
  </si>
  <si>
    <t>对个人和家庭的补助</t>
  </si>
  <si>
    <t>其他支出</t>
  </si>
  <si>
    <t>2021年一般公共预算转移性和债务相关收支决算表</t>
  </si>
  <si>
    <t>项目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</si>
  <si>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</si>
  <si>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</si>
  <si>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</si>
  <si>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</si>
  <si>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</si>
  <si>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</si>
  <si>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</si>
  <si>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</si>
  <si>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</si>
  <si>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</si>
  <si>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</si>
  <si>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</si>
  <si>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</si>
  <si>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</si>
  <si>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</si>
  <si>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</si>
  <si>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</si>
  <si>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</si>
  <si>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</si>
  <si>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</si>
  <si>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</si>
  <si>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</si>
  <si>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</si>
  <si>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</si>
  <si>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</si>
  <si>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</si>
  <si>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</si>
  <si>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</si>
  <si>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</si>
  <si>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</si>
  <si>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</si>
  <si>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</si>
  <si>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</si>
  <si>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</si>
  <si>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</si>
  <si>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</si>
  <si>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</si>
  <si>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</si>
  <si>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</si>
  <si>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</si>
  <si>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</si>
  <si>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</si>
  <si>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</si>
  <si>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</si>
  <si>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</si>
  <si>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贫困地区转移支付收入</t>
  </si>
  <si>
    <t xml:space="preserve">    贫困地区转移支付支出</t>
  </si>
  <si>
    <t xml:space="preserve">    一般公共服务共同财政事权转移支付收入  </t>
  </si>
  <si>
    <t xml:space="preserve">    一般公共服务共同财政事权转移支付支出  </t>
  </si>
  <si>
    <t xml:space="preserve">    外交共同财政事权转移支付收入  </t>
  </si>
  <si>
    <t xml:space="preserve">    外交共同财政事权转移支付支出 </t>
  </si>
  <si>
    <t xml:space="preserve">    国防共同财政事权转移支付收入  </t>
  </si>
  <si>
    <t xml:space="preserve">    国防共同财政事权转移支付支出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</si>
  <si>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</si>
  <si>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</si>
  <si>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</si>
  <si>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</si>
  <si>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</si>
  <si>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</si>
  <si>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</si>
  <si>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</si>
  <si>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</si>
  <si>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</si>
  <si>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医疗卫生共同财政事权转移支付收入  </t>
  </si>
  <si>
    <t xml:space="preserve">    医疗卫生共同财政事权转移支付支出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</si>
  <si>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</si>
  <si>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</si>
  <si>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</si>
  <si>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</si>
  <si>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</si>
  <si>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</si>
  <si>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</si>
  <si>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</si>
  <si>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资源勘探工业信息等共同财政事权转移支付收入  </t>
  </si>
  <si>
    <t xml:space="preserve">    资源勘探工业信息等共同财政事权转移支付支出 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</si>
  <si>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</si>
  <si>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</si>
  <si>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</si>
  <si>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 </t>
  </si>
  <si>
    <t xml:space="preserve">    自然资源海洋气象等共同财政事权转移支付收入  </t>
  </si>
  <si>
    <t xml:space="preserve">    自然资源海洋气象等共同财政事权转移支付支出 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</si>
  <si>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</si>
  <si>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</si>
  <si>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</si>
  <si>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</si>
  <si>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灾害防治及应急管理共同财政事权转移支付收入  </t>
  </si>
  <si>
    <t xml:space="preserve">    灾害防治及应急管理共同财政事权转移支付支出  </t>
  </si>
  <si>
    <t xml:space="preserve">    其他共同财政事权转移支付收入  </t>
  </si>
  <si>
    <t xml:space="preserve">    其他共同财政事权转移支付支出 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</si>
  <si>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</si>
  <si>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</si>
  <si>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</si>
  <si>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</si>
  <si>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</si>
  <si>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</si>
  <si>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</si>
  <si>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</si>
  <si>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</si>
  <si>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</si>
  <si>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</si>
  <si>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</si>
  <si>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</si>
  <si>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</si>
  <si>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</si>
  <si>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</si>
  <si>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</si>
  <si>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</si>
  <si>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</si>
  <si>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</si>
  <si>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</si>
  <si>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</si>
  <si>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</si>
  <si>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</si>
  <si>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</si>
  <si>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</si>
  <si>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</si>
  <si>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</si>
  <si>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</si>
  <si>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</si>
  <si>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</si>
  <si>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</si>
  <si>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</si>
  <si>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</si>
  <si>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</si>
  <si>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</si>
  <si>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</si>
  <si>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</si>
  <si>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</si>
  <si>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</si>
  <si>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</si>
  <si>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</si>
  <si>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</si>
  <si>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</si>
  <si>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</si>
  <si>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</si>
  <si>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</si>
  <si>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</si>
  <si>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</si>
  <si>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</si>
  <si>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</si>
  <si>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</si>
  <si>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</si>
  <si>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</si>
  <si>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</si>
  <si>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</si>
  <si>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</si>
  <si>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</si>
  <si>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</si>
  <si>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</si>
  <si>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</si>
  <si>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</si>
  <si>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补充预算周转金</t>
  </si>
  <si>
    <t>国债转贷资金上年结余</t>
  </si>
  <si>
    <t>拨付国债转贷资金数</t>
  </si>
  <si>
    <t>国债转贷转补助数</t>
  </si>
  <si>
    <t>国债转贷资金结余</t>
  </si>
  <si>
    <t>动用预算稳定调节基金</t>
  </si>
  <si>
    <t>安排预算稳定调节基金</t>
  </si>
  <si>
    <t>接受其他地区援助收入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</si>
  <si>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</si>
  <si>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</si>
  <si>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</si>
  <si>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</si>
  <si>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</si>
  <si>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</si>
  <si>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</si>
  <si>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</si>
  <si>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</si>
  <si>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</si>
  <si>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</si>
  <si>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</si>
  <si>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</si>
  <si>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</si>
  <si>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</si>
  <si>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</si>
  <si>
    <t>2021年鄠邑区地方政府一般债务限额和余额情况表</t>
  </si>
  <si>
    <t>表七</t>
  </si>
  <si>
    <t>单位:亿元</t>
  </si>
  <si>
    <t>级  次</t>
  </si>
  <si>
    <t>一般债务</t>
  </si>
  <si>
    <t>限额</t>
  </si>
  <si>
    <t>余额</t>
  </si>
  <si>
    <t>本地区</t>
  </si>
  <si>
    <t>鄠邑区</t>
  </si>
  <si>
    <t>....</t>
  </si>
  <si>
    <t>2021年本地区政府性基金预算收入决算总表</t>
  </si>
  <si>
    <t>表八</t>
  </si>
  <si>
    <t>预算科目</t>
  </si>
  <si>
    <r>
      <rPr>
        <b/>
        <sz val="12"/>
        <rFont val="仿宋"/>
        <charset val="134"/>
      </rPr>
      <t>2</t>
    </r>
    <r>
      <rPr>
        <b/>
        <sz val="12"/>
        <color indexed="8"/>
        <rFont val="仿宋"/>
        <charset val="134"/>
      </rPr>
      <t>022年</t>
    </r>
  </si>
  <si>
    <t>2021年决算数</t>
  </si>
  <si>
    <t>年初预算数</t>
  </si>
  <si>
    <t>调整预算</t>
  </si>
  <si>
    <t>占调整预算数</t>
  </si>
  <si>
    <t>较上年增减</t>
  </si>
  <si>
    <t>政府性基金预算收入</t>
  </si>
  <si>
    <t xml:space="preserve">    1.国有土地使用权出让收入</t>
  </si>
  <si>
    <t xml:space="preserve">    2.城市基础设施配套费收入</t>
  </si>
  <si>
    <t xml:space="preserve">    3.其他政府性基金收入</t>
  </si>
  <si>
    <t>2021年鄠邑区政府性基金预算支出决算总表</t>
  </si>
  <si>
    <t>表九</t>
  </si>
  <si>
    <t>完成
调整预算%</t>
  </si>
  <si>
    <t>政府性基金预算支出</t>
  </si>
  <si>
    <t xml:space="preserve">  一、城乡社区支出</t>
  </si>
  <si>
    <t xml:space="preserve">  二、社会保障和就业支出</t>
  </si>
  <si>
    <t xml:space="preserve">  三、其他支出</t>
  </si>
  <si>
    <t xml:space="preserve">  四、农林水支出</t>
  </si>
  <si>
    <t xml:space="preserve">  五、债务付息支出</t>
  </si>
  <si>
    <t xml:space="preserve">  六、文化旅游与传媒支出</t>
  </si>
  <si>
    <t xml:space="preserve">  七、抗疫特别国债安排的支出</t>
  </si>
  <si>
    <t>上解支出</t>
  </si>
  <si>
    <t>补助市县支出</t>
  </si>
  <si>
    <t>转贷地方政府专项债券支出</t>
  </si>
  <si>
    <t>地方政府专项债券还本支出等</t>
  </si>
  <si>
    <t>支出总计</t>
  </si>
  <si>
    <t>备注：支出科目列至类级。</t>
  </si>
  <si>
    <t>2021年度鄠邑区政府性基金预算转移性收支决算表</t>
  </si>
  <si>
    <t>表十</t>
  </si>
  <si>
    <t>政府性基金预算上级补助收入</t>
  </si>
  <si>
    <t>政府性基金预算补助下级支出</t>
  </si>
  <si>
    <t xml:space="preserve">  政府性基金转移支付收入</t>
  </si>
  <si>
    <t xml:space="preserve">  政府性基金转移支付支出</t>
  </si>
  <si>
    <t xml:space="preserve">  抗疫特别国债转移支付收入</t>
  </si>
  <si>
    <t xml:space="preserve">  抗疫特别国债转移支付支出</t>
  </si>
  <si>
    <t>政府性基金预算下级上解收入</t>
  </si>
  <si>
    <t>政府性基金预算上解上级支出</t>
  </si>
  <si>
    <t>待偿债置换专项债券上年结余</t>
  </si>
  <si>
    <t>政府性基金预算上年结余</t>
  </si>
  <si>
    <t>调入资金</t>
  </si>
  <si>
    <t xml:space="preserve">  一般公共预算调入</t>
  </si>
  <si>
    <t xml:space="preserve">  政府性基金预算调出资金</t>
  </si>
  <si>
    <t xml:space="preserve">  其他调入资金</t>
  </si>
  <si>
    <t xml:space="preserve">  抗疫特别国债调出资金</t>
  </si>
  <si>
    <t xml:space="preserve">  地方政府专项债务还本支出</t>
  </si>
  <si>
    <t xml:space="preserve">    专项债务收入</t>
  </si>
  <si>
    <t xml:space="preserve">  抗疫特别国债还本支出</t>
  </si>
  <si>
    <t xml:space="preserve">  地方政府专项债务转贷收入</t>
  </si>
  <si>
    <t>政府性基金预算省补助计划单列市收入</t>
  </si>
  <si>
    <t>政府性基金预算省补助计划单列市支出</t>
  </si>
  <si>
    <t>政府性基金预算计划单列市上解省收入</t>
  </si>
  <si>
    <t>政府性基金预算计划单列市上解省支出</t>
  </si>
  <si>
    <t>待偿债置换专项债券结余</t>
  </si>
  <si>
    <t>政府性基金预算年终结余</t>
  </si>
  <si>
    <t>收　　入　　总　　计　</t>
  </si>
  <si>
    <t>支　　出　　总　　计　</t>
  </si>
  <si>
    <t>2021年鄠邑区地方政府专项债务限额和余额情况表</t>
  </si>
  <si>
    <t>表十一</t>
  </si>
  <si>
    <t>专项债务</t>
  </si>
  <si>
    <t>2021年鄠邑区国有资本经营预算收入决算总表</t>
  </si>
  <si>
    <t>表十二</t>
  </si>
  <si>
    <t>项  目</t>
  </si>
  <si>
    <t>完成预算%</t>
  </si>
  <si>
    <t>备 注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</si>
  <si>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</si>
  <si>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</si>
  <si>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</si>
  <si>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</si>
  <si>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</si>
  <si>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收入总计</t>
  </si>
  <si>
    <t>备注：收入科目列至项级。</t>
  </si>
  <si>
    <t>2021年鄠邑区国有资本经营预算支出决算总表</t>
  </si>
  <si>
    <t>表十三</t>
  </si>
  <si>
    <t>完成调整预算%</t>
  </si>
  <si>
    <t>一、解决历史遗留问题及改革成本支出</t>
  </si>
  <si>
    <t>二、国有企业资本金注入</t>
  </si>
  <si>
    <t>三、国有企业政策性补贴</t>
  </si>
  <si>
    <t>四、其他国有资本经营预算支出</t>
  </si>
  <si>
    <t>备注：支出科目列至款级。</t>
  </si>
  <si>
    <t>2021年度鄠邑区国有资本经营预算转移性收支决算表</t>
  </si>
  <si>
    <t>表十四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</si>
  <si>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</si>
  <si>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</si>
  <si>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</si>
  <si>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</si>
  <si>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</si>
  <si>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</si>
  <si>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</t>
  </si>
  <si>
    <t>国有资本经营预算调出资金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</si>
  <si>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</si>
  <si>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</si>
  <si>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</si>
  <si>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</si>
  <si>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</si>
  <si>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2021年鄠邑区社会保险基金预算收入决算总表</t>
  </si>
  <si>
    <t>表十五</t>
  </si>
  <si>
    <t>完成预算</t>
  </si>
  <si>
    <t>一、保费收入</t>
  </si>
  <si>
    <t>1、机关事业单位基本养老保险基金</t>
  </si>
  <si>
    <t>2、城乡居民基本养老保险基金收入</t>
  </si>
  <si>
    <t>3、城乡居民基本医疗保险基金收入</t>
  </si>
  <si>
    <t>二、委托投资收益</t>
  </si>
  <si>
    <t>1、机关事业单位养老保险统筹基金</t>
  </si>
  <si>
    <t>2、城乡居民基本养老保险基金</t>
  </si>
  <si>
    <t>3、新型农村合作医疗基金</t>
  </si>
  <si>
    <t>三、财政补贴收入</t>
  </si>
  <si>
    <t>3、城乡居民基本医疗保险基金</t>
  </si>
  <si>
    <t>四、利息收入</t>
  </si>
  <si>
    <t>五、其他收入</t>
  </si>
  <si>
    <t>转移性收入</t>
  </si>
  <si>
    <t>2021年鄠邑区社会保险基金预算支出决算总表</t>
  </si>
  <si>
    <t>表十六</t>
  </si>
  <si>
    <t>一、机关事业单位基本养老保险基金支出</t>
  </si>
  <si>
    <t>二、城乡居民基本养老保险基金支出</t>
  </si>
  <si>
    <t>五、城乡居民基本医疗保险基金支出</t>
  </si>
  <si>
    <t xml:space="preserve">                 转移性支出</t>
  </si>
  <si>
    <t>年末滚存结余</t>
  </si>
  <si>
    <t>2021年西安市鄠邑区一般公共预算财政拨款“三公”经费和培训费、会议费支出情况</t>
  </si>
  <si>
    <t>表十七</t>
  </si>
  <si>
    <t>一般公共预算财政拨款安排的“三公”经费</t>
  </si>
  <si>
    <t>培训费</t>
  </si>
  <si>
    <t>会议费</t>
  </si>
  <si>
    <t>小计</t>
  </si>
  <si>
    <t>因公出国（境）费用</t>
  </si>
  <si>
    <t>公务接待费</t>
  </si>
  <si>
    <t>公务用车购置及运行维护费</t>
  </si>
  <si>
    <t/>
  </si>
  <si>
    <t>公务用车购置费</t>
  </si>
  <si>
    <t>公务用车运行维护费</t>
  </si>
  <si>
    <t>1</t>
  </si>
  <si>
    <t>2</t>
  </si>
  <si>
    <t>3</t>
  </si>
  <si>
    <t>4</t>
  </si>
  <si>
    <t>5</t>
  </si>
  <si>
    <t>6</t>
  </si>
  <si>
    <t>鄠邑区2022年上半年财政收入执行情况表</t>
  </si>
  <si>
    <t>表十八                                                                                                   单位：万元</t>
  </si>
  <si>
    <t>年初预算</t>
  </si>
  <si>
    <t>累计执行</t>
  </si>
  <si>
    <t>上年同期数</t>
  </si>
  <si>
    <t>2021年上半年执行数</t>
  </si>
  <si>
    <t xml:space="preserve">    占预算</t>
  </si>
  <si>
    <t xml:space="preserve">  较上年增减</t>
  </si>
  <si>
    <t xml:space="preserve">       收 入 合 计  </t>
  </si>
  <si>
    <t>　　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</si>
  <si>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</si>
  <si>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</si>
  <si>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</si>
  <si>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</si>
  <si>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</si>
  <si>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</si>
  <si>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</si>
  <si>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</si>
  <si>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</si>
  <si>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</si>
  <si>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</si>
  <si>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其他税收收入</t>
  </si>
  <si>
    <t xml:space="preserve">    国有资源(资产)有偿使用收入</t>
  </si>
  <si>
    <t xml:space="preserve">    国有土地使用权出让收入</t>
  </si>
  <si>
    <t xml:space="preserve">    城市基础设施配套费收入</t>
  </si>
  <si>
    <t xml:space="preserve">    其他政府性基金收入</t>
  </si>
  <si>
    <t>鄠邑区2022年上半年财政支出执行情况表</t>
  </si>
  <si>
    <t>表十九</t>
  </si>
  <si>
    <t>上年同期</t>
  </si>
  <si>
    <t>占预算%</t>
  </si>
  <si>
    <t>较上年增减%</t>
  </si>
  <si>
    <t>支  出   合   计</t>
  </si>
  <si>
    <t xml:space="preserve">   一般公共服务支出</t>
  </si>
  <si>
    <t xml:space="preserve">    国防支出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</si>
  <si>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</si>
  <si>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</si>
  <si>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</si>
  <si>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</si>
  <si>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 xml:space="preserve">   社会保障和就业支出</t>
  </si>
  <si>
    <r>
      <rPr>
        <sz val="11"/>
        <color rgb="FF000000"/>
        <rFont val="宋体"/>
        <charset val="134"/>
      </rPr>
      <t>37107</t>
    </r>
    <r>
      <rPr>
        <sz val="11"/>
        <color indexed="8"/>
        <rFont val="Times New Roman"/>
        <charset val="134"/>
      </rPr>
      <t> </t>
    </r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</si>
  <si>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</si>
  <si>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</si>
  <si>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</si>
  <si>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</si>
  <si>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</si>
  <si>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资源勘探工业信息等支出</t>
  </si>
  <si>
    <t xml:space="preserve">   商业服务业等支出</t>
  </si>
  <si>
    <t xml:space="preserve">   自然资源海洋气象等支出</t>
  </si>
  <si>
    <t xml:space="preserve">   住房保障支出</t>
  </si>
  <si>
    <t xml:space="preserve">   粮油物资储备支出</t>
  </si>
  <si>
    <t xml:space="preserve">   灾害防治及应急管理支出</t>
  </si>
  <si>
    <t xml:space="preserve">   其他支出</t>
  </si>
  <si>
    <t xml:space="preserve">   债务付息支出</t>
  </si>
  <si>
    <t xml:space="preserve">   预备费</t>
  </si>
  <si>
    <t xml:space="preserve">    文化旅游体育与传媒支出</t>
  </si>
  <si>
    <t xml:space="preserve">    社会保障和就业支出</t>
  </si>
  <si>
    <t xml:space="preserve">    城乡社区支出</t>
  </si>
  <si>
    <t xml:space="preserve">    债务付息支出</t>
  </si>
  <si>
    <t xml:space="preserve">    抗疫特别国债安排的支出</t>
  </si>
  <si>
    <t>2022年上半年国有资本经营预算执行情况表</t>
  </si>
  <si>
    <t>表二十</t>
  </si>
  <si>
    <t>收          入</t>
  </si>
  <si>
    <t>支          出</t>
  </si>
  <si>
    <r>
      <rPr>
        <sz val="10"/>
        <rFont val="仿宋"/>
        <charset val="134"/>
      </rPr>
      <t xml:space="preserve">项        </t>
    </r>
    <r>
      <rPr>
        <sz val="10"/>
        <rFont val="仿宋"/>
        <charset val="134"/>
      </rPr>
      <t>目</t>
    </r>
  </si>
  <si>
    <t>执行数</t>
  </si>
  <si>
    <t>执行率%</t>
  </si>
  <si>
    <t>四、金融国有资本经营预算支出</t>
  </si>
  <si>
    <t>五、国有资本经营预算转移支付收入</t>
  </si>
  <si>
    <t>五、调出资金</t>
  </si>
  <si>
    <t>六、其他国有资本经营预算收入</t>
  </si>
  <si>
    <t>六、国有资本经营预算转移支付支出</t>
  </si>
  <si>
    <t>七、其他国有资本经营预算支出</t>
  </si>
  <si>
    <r>
      <rPr>
        <b/>
        <sz val="10"/>
        <rFont val="仿宋"/>
        <charset val="134"/>
      </rPr>
      <t xml:space="preserve">收 </t>
    </r>
    <r>
      <rPr>
        <b/>
        <sz val="10"/>
        <rFont val="仿宋"/>
        <charset val="134"/>
      </rPr>
      <t>入</t>
    </r>
    <r>
      <rPr>
        <b/>
        <sz val="10"/>
        <rFont val="仿宋"/>
        <charset val="134"/>
      </rPr>
      <t xml:space="preserve"> </t>
    </r>
    <r>
      <rPr>
        <b/>
        <sz val="10"/>
        <rFont val="仿宋"/>
        <charset val="134"/>
      </rPr>
      <t>总</t>
    </r>
    <r>
      <rPr>
        <b/>
        <sz val="10"/>
        <rFont val="仿宋"/>
        <charset val="134"/>
      </rPr>
      <t xml:space="preserve"> </t>
    </r>
    <r>
      <rPr>
        <b/>
        <sz val="10"/>
        <rFont val="仿宋"/>
        <charset val="134"/>
      </rPr>
      <t>计</t>
    </r>
  </si>
  <si>
    <r>
      <rPr>
        <b/>
        <sz val="10"/>
        <rFont val="仿宋"/>
        <charset val="134"/>
      </rPr>
      <t xml:space="preserve">支 </t>
    </r>
    <r>
      <rPr>
        <b/>
        <sz val="10"/>
        <rFont val="仿宋"/>
        <charset val="134"/>
      </rPr>
      <t>出</t>
    </r>
    <r>
      <rPr>
        <b/>
        <sz val="10"/>
        <rFont val="仿宋"/>
        <charset val="134"/>
      </rPr>
      <t xml:space="preserve"> </t>
    </r>
    <r>
      <rPr>
        <b/>
        <sz val="10"/>
        <rFont val="仿宋"/>
        <charset val="134"/>
      </rPr>
      <t>总</t>
    </r>
    <r>
      <rPr>
        <b/>
        <sz val="10"/>
        <rFont val="仿宋"/>
        <charset val="134"/>
      </rPr>
      <t xml:space="preserve"> </t>
    </r>
    <r>
      <rPr>
        <b/>
        <sz val="10"/>
        <rFont val="仿宋"/>
        <charset val="134"/>
      </rPr>
      <t>计</t>
    </r>
  </si>
  <si>
    <t>鄠邑区2022年上半年社会保险基金预算执行情况表</t>
  </si>
  <si>
    <t>表二十一</t>
  </si>
  <si>
    <t>收                           入</t>
  </si>
  <si>
    <t>支                        出</t>
  </si>
  <si>
    <t>执行率</t>
  </si>
  <si>
    <t>一、机关事业单位养老保险基金支出</t>
  </si>
  <si>
    <t>二、城乡居民基本养老保险基金</t>
  </si>
  <si>
    <t>三、新型农村合作医疗基金</t>
  </si>
  <si>
    <t>三、其他收入</t>
  </si>
  <si>
    <t>社会保险基金预算收入合计</t>
  </si>
  <si>
    <t>社会保险基金预算支出合计</t>
  </si>
  <si>
    <t>转移性支出</t>
  </si>
  <si>
    <t>社会保险基金预算上年结余</t>
  </si>
  <si>
    <t>社会保险基金预算年终结余</t>
  </si>
  <si>
    <t>社会保险基金预算收入总计</t>
  </si>
  <si>
    <t>社会保险基金预算支出总计</t>
  </si>
</sst>
</file>

<file path=xl/styles.xml><?xml version="1.0" encoding="utf-8"?>
<styleSheet xmlns="http://schemas.openxmlformats.org/spreadsheetml/2006/main">
  <numFmts count="12">
    <numFmt numFmtId="176" formatCode="0_);[Red]\(0\)"/>
    <numFmt numFmtId="177" formatCode="#,##0_ ;[Red]\-#,##0\ "/>
    <numFmt numFmtId="178" formatCode="#,##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.0_ "/>
    <numFmt numFmtId="180" formatCode="0_ "/>
    <numFmt numFmtId="181" formatCode="0.0_ "/>
    <numFmt numFmtId="182" formatCode="#,##0.00_ "/>
    <numFmt numFmtId="183" formatCode="0.00_ "/>
  </numFmts>
  <fonts count="93">
    <font>
      <sz val="12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20"/>
      <name val="方正小标宋_GBK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1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0"/>
      <color indexed="8"/>
      <name val="仿宋"/>
      <charset val="134"/>
    </font>
    <font>
      <sz val="12"/>
      <color indexed="8"/>
      <name val="仿宋"/>
      <charset val="134"/>
    </font>
    <font>
      <sz val="10"/>
      <name val="仿宋"/>
      <charset val="134"/>
    </font>
    <font>
      <b/>
      <sz val="11"/>
      <color indexed="8"/>
      <name val="仿宋"/>
      <charset val="134"/>
    </font>
    <font>
      <sz val="11"/>
      <color indexed="8"/>
      <name val="Times New Roman"/>
      <charset val="134"/>
    </font>
    <font>
      <sz val="12"/>
      <name val="仿宋_GB2312"/>
      <charset val="134"/>
    </font>
    <font>
      <sz val="12"/>
      <name val="仿宋"/>
      <charset val="134"/>
    </font>
    <font>
      <b/>
      <sz val="10"/>
      <name val="仿宋"/>
      <charset val="134"/>
    </font>
    <font>
      <sz val="10"/>
      <name val="宋体"/>
      <charset val="134"/>
    </font>
    <font>
      <b/>
      <sz val="11"/>
      <color indexed="8"/>
      <name val="彩虹黑体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1"/>
      <color rgb="FF000000"/>
      <name val="宋体"/>
      <charset val="134"/>
    </font>
    <font>
      <b/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sz val="11"/>
      <color indexed="8"/>
      <name val="彩虹粗仿宋"/>
      <charset val="134"/>
    </font>
    <font>
      <sz val="20"/>
      <name val="方正小标宋_GBK"/>
      <charset val="134"/>
    </font>
    <font>
      <sz val="12"/>
      <color indexed="8"/>
      <name val="彩虹黑体"/>
      <charset val="134"/>
    </font>
    <font>
      <b/>
      <sz val="18"/>
      <name val="方正小标宋_GBK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name val="楷体"/>
      <charset val="134"/>
    </font>
    <font>
      <sz val="12"/>
      <name val="黑体"/>
      <charset val="134"/>
    </font>
    <font>
      <b/>
      <sz val="18"/>
      <name val="宋体"/>
      <charset val="134"/>
      <scheme val="minor"/>
    </font>
    <font>
      <sz val="11"/>
      <name val="楷体"/>
      <charset val="134"/>
    </font>
    <font>
      <b/>
      <sz val="11"/>
      <name val="黑体"/>
      <charset val="134"/>
    </font>
    <font>
      <sz val="11"/>
      <color rgb="FF000000"/>
      <name val="仿宋"/>
      <charset val="134"/>
    </font>
    <font>
      <sz val="12"/>
      <name val="Times New Roman"/>
      <charset val="134"/>
    </font>
    <font>
      <b/>
      <sz val="10"/>
      <color rgb="FF000000"/>
      <name val="仿宋"/>
      <charset val="134"/>
    </font>
    <font>
      <b/>
      <sz val="11"/>
      <color indexed="8"/>
      <name val="Times New Roman"/>
      <charset val="134"/>
    </font>
    <font>
      <b/>
      <sz val="11"/>
      <name val="宋体"/>
      <charset val="134"/>
    </font>
    <font>
      <sz val="10"/>
      <color rgb="FF000000"/>
      <name val="仿宋"/>
      <charset val="134"/>
    </font>
    <font>
      <sz val="11"/>
      <name val="Helv"/>
      <charset val="134"/>
    </font>
    <font>
      <sz val="10"/>
      <name val="Helv"/>
      <charset val="134"/>
    </font>
    <font>
      <sz val="10"/>
      <name val="楷体"/>
      <charset val="134"/>
    </font>
    <font>
      <sz val="10"/>
      <name val="黑体"/>
      <charset val="134"/>
    </font>
    <font>
      <sz val="11"/>
      <name val="Times New Roman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4"/>
      <name val="仿宋_GB2312"/>
      <charset val="134"/>
    </font>
    <font>
      <sz val="14"/>
      <name val="楷体"/>
      <charset val="134"/>
    </font>
    <font>
      <sz val="14"/>
      <name val="黑体"/>
      <charset val="134"/>
    </font>
    <font>
      <b/>
      <sz val="11"/>
      <color indexed="8"/>
      <name val="宋体"/>
      <charset val="134"/>
    </font>
    <font>
      <sz val="11"/>
      <color rgb="FFFF0000"/>
      <name val="Times New Roman"/>
      <charset val="134"/>
    </font>
    <font>
      <b/>
      <sz val="10"/>
      <color theme="1"/>
      <name val="宋体"/>
      <charset val="134"/>
    </font>
    <font>
      <sz val="11"/>
      <name val="楷体_GB2312"/>
      <charset val="134"/>
    </font>
    <font>
      <b/>
      <sz val="20"/>
      <name val="宋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b/>
      <sz val="14"/>
      <name val="仿宋"/>
      <charset val="134"/>
    </font>
    <font>
      <b/>
      <sz val="14"/>
      <color indexed="8"/>
      <name val="仿宋"/>
      <charset val="134"/>
    </font>
    <font>
      <b/>
      <sz val="14"/>
      <name val="黑体"/>
      <charset val="134"/>
    </font>
    <font>
      <b/>
      <sz val="14"/>
      <color indexed="8"/>
      <name val="Times New Roman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80" fillId="12" borderId="43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30" fillId="22" borderId="45" applyNumberFormat="0" applyFont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82" fillId="0" borderId="42" applyNumberFormat="0" applyFill="0" applyAlignment="0" applyProtection="0">
      <alignment vertical="center"/>
    </xf>
    <xf numFmtId="0" fontId="74" fillId="0" borderId="42" applyNumberFormat="0" applyFill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9" fillId="0" borderId="48" applyNumberFormat="0" applyFill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87" fillId="25" borderId="46" applyNumberFormat="0" applyAlignment="0" applyProtection="0">
      <alignment vertical="center"/>
    </xf>
    <xf numFmtId="0" fontId="90" fillId="25" borderId="43" applyNumberFormat="0" applyAlignment="0" applyProtection="0">
      <alignment vertical="center"/>
    </xf>
    <xf numFmtId="0" fontId="92" fillId="36" borderId="49" applyNumberFormat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81" fillId="0" borderId="44" applyNumberFormat="0" applyFill="0" applyAlignment="0" applyProtection="0">
      <alignment vertical="center"/>
    </xf>
    <xf numFmtId="0" fontId="89" fillId="0" borderId="47" applyNumberFormat="0" applyFill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83" fillId="21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8" fillId="28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1" fillId="0" borderId="0" applyBorder="0"/>
    <xf numFmtId="0" fontId="30" fillId="0" borderId="0"/>
    <xf numFmtId="0" fontId="5" fillId="0" borderId="0"/>
    <xf numFmtId="0" fontId="0" fillId="0" borderId="0">
      <alignment vertical="center"/>
    </xf>
    <xf numFmtId="0" fontId="0" fillId="0" borderId="0"/>
    <xf numFmtId="0" fontId="1" fillId="0" borderId="0" applyBorder="0">
      <alignment vertical="center"/>
    </xf>
  </cellStyleXfs>
  <cellXfs count="446">
    <xf numFmtId="0" fontId="0" fillId="0" borderId="0" xfId="0">
      <alignment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3" fillId="0" borderId="0" xfId="55" applyFont="1" applyFill="1" applyAlignment="1" applyProtection="1">
      <alignment horizontal="center"/>
      <protection locked="0"/>
    </xf>
    <xf numFmtId="178" fontId="3" fillId="0" borderId="0" xfId="55" applyNumberFormat="1" applyFont="1" applyFill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176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vertical="center"/>
    </xf>
    <xf numFmtId="41" fontId="7" fillId="0" borderId="6" xfId="55" applyNumberFormat="1" applyFont="1" applyBorder="1" applyAlignment="1">
      <alignment horizontal="center" vertical="center"/>
    </xf>
    <xf numFmtId="10" fontId="7" fillId="0" borderId="6" xfId="55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10" fontId="7" fillId="0" borderId="7" xfId="55" applyNumberFormat="1" applyFont="1" applyBorder="1" applyAlignment="1">
      <alignment horizontal="center" vertical="center"/>
    </xf>
    <xf numFmtId="0" fontId="8" fillId="0" borderId="6" xfId="50" applyFont="1" applyFill="1" applyBorder="1" applyAlignment="1">
      <alignment vertical="center"/>
    </xf>
    <xf numFmtId="179" fontId="7" fillId="0" borderId="7" xfId="55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wrapText="1"/>
    </xf>
    <xf numFmtId="0" fontId="9" fillId="0" borderId="6" xfId="55" applyFont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1" xfId="55" applyFont="1" applyBorder="1" applyAlignment="1">
      <alignment horizontal="center" wrapText="1"/>
    </xf>
    <xf numFmtId="0" fontId="9" fillId="0" borderId="8" xfId="0" applyFont="1" applyFill="1" applyBorder="1" applyAlignment="1">
      <alignment wrapText="1"/>
    </xf>
    <xf numFmtId="0" fontId="9" fillId="0" borderId="9" xfId="0" applyFont="1" applyFill="1" applyBorder="1" applyAlignment="1">
      <alignment horizontal="center" wrapText="1"/>
    </xf>
    <xf numFmtId="0" fontId="9" fillId="0" borderId="10" xfId="55" applyFont="1" applyBorder="1" applyAlignment="1">
      <alignment horizont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6" xfId="55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41" fontId="7" fillId="0" borderId="12" xfId="55" applyNumberFormat="1" applyFont="1" applyBorder="1" applyAlignment="1">
      <alignment horizontal="center" vertical="center"/>
    </xf>
    <xf numFmtId="10" fontId="7" fillId="0" borderId="12" xfId="55" applyNumberFormat="1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179" fontId="7" fillId="0" borderId="13" xfId="55" applyNumberFormat="1" applyFont="1" applyBorder="1" applyAlignment="1">
      <alignment horizontal="center" vertical="center"/>
    </xf>
    <xf numFmtId="41" fontId="13" fillId="0" borderId="0" xfId="55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wrapText="1"/>
    </xf>
    <xf numFmtId="0" fontId="14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15" fillId="0" borderId="7" xfId="0" applyFont="1" applyFill="1" applyBorder="1" applyAlignment="1"/>
    <xf numFmtId="0" fontId="11" fillId="0" borderId="5" xfId="0" applyFont="1" applyFill="1" applyBorder="1" applyAlignment="1">
      <alignment horizontal="left" vertical="center" wrapText="1"/>
    </xf>
    <xf numFmtId="180" fontId="11" fillId="0" borderId="6" xfId="0" applyNumberFormat="1" applyFont="1" applyFill="1" applyBorder="1" applyAlignment="1">
      <alignment horizontal="center" vertical="center"/>
    </xf>
    <xf numFmtId="181" fontId="11" fillId="0" borderId="6" xfId="0" applyNumberFormat="1" applyFont="1" applyFill="1" applyBorder="1" applyAlignment="1">
      <alignment horizontal="left" vertical="center" wrapText="1"/>
    </xf>
    <xf numFmtId="181" fontId="11" fillId="0" borderId="6" xfId="0" applyNumberFormat="1" applyFont="1" applyFill="1" applyBorder="1" applyAlignment="1">
      <alignment horizontal="center" vertical="center"/>
    </xf>
    <xf numFmtId="181" fontId="15" fillId="0" borderId="7" xfId="0" applyNumberFormat="1" applyFont="1" applyFill="1" applyBorder="1" applyAlignment="1"/>
    <xf numFmtId="0" fontId="11" fillId="0" borderId="5" xfId="0" applyFont="1" applyFill="1" applyBorder="1" applyAlignment="1">
      <alignment wrapText="1"/>
    </xf>
    <xf numFmtId="0" fontId="11" fillId="0" borderId="6" xfId="0" applyFont="1" applyFill="1" applyBorder="1" applyAlignment="1"/>
    <xf numFmtId="181" fontId="11" fillId="0" borderId="6" xfId="0" applyNumberFormat="1" applyFont="1" applyFill="1" applyBorder="1" applyAlignment="1"/>
    <xf numFmtId="181" fontId="11" fillId="0" borderId="6" xfId="0" applyNumberFormat="1" applyFont="1" applyFill="1" applyBorder="1" applyAlignment="1">
      <alignment vertical="center" wrapText="1"/>
    </xf>
    <xf numFmtId="181" fontId="11" fillId="0" borderId="7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180" fontId="16" fillId="0" borderId="12" xfId="0" applyNumberFormat="1" applyFont="1" applyFill="1" applyBorder="1" applyAlignment="1">
      <alignment horizontal="center" vertical="center"/>
    </xf>
    <xf numFmtId="181" fontId="16" fillId="0" borderId="12" xfId="0" applyNumberFormat="1" applyFont="1" applyFill="1" applyBorder="1" applyAlignment="1">
      <alignment horizontal="center" vertical="center" wrapText="1"/>
    </xf>
    <xf numFmtId="181" fontId="16" fillId="0" borderId="12" xfId="0" applyNumberFormat="1" applyFont="1" applyFill="1" applyBorder="1" applyAlignment="1">
      <alignment horizontal="center" vertical="center"/>
    </xf>
    <xf numFmtId="181" fontId="16" fillId="0" borderId="13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wrapText="1"/>
    </xf>
    <xf numFmtId="0" fontId="18" fillId="0" borderId="0" xfId="50" applyFont="1" applyAlignment="1">
      <alignment vertical="center"/>
    </xf>
    <xf numFmtId="0" fontId="0" fillId="0" borderId="0" xfId="5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0" fontId="0" fillId="0" borderId="0" xfId="50" applyNumberFormat="1" applyFont="1" applyAlignment="1">
      <alignment vertical="center"/>
    </xf>
    <xf numFmtId="0" fontId="3" fillId="0" borderId="0" xfId="50" applyFont="1" applyAlignment="1">
      <alignment horizontal="center"/>
    </xf>
    <xf numFmtId="0" fontId="3" fillId="0" borderId="0" xfId="50" applyFont="1" applyAlignment="1">
      <alignment horizontal="right"/>
    </xf>
    <xf numFmtId="10" fontId="3" fillId="0" borderId="0" xfId="50" applyNumberFormat="1" applyFont="1" applyAlignment="1">
      <alignment horizontal="center"/>
    </xf>
    <xf numFmtId="0" fontId="17" fillId="0" borderId="0" xfId="50" applyFont="1"/>
    <xf numFmtId="0" fontId="1" fillId="0" borderId="0" xfId="50" applyFont="1" applyAlignment="1">
      <alignment horizontal="right"/>
    </xf>
    <xf numFmtId="10" fontId="1" fillId="0" borderId="0" xfId="50" applyNumberFormat="1" applyFont="1"/>
    <xf numFmtId="0" fontId="19" fillId="0" borderId="2" xfId="0" applyFont="1" applyBorder="1" applyAlignment="1">
      <alignment horizontal="center" vertical="center" wrapText="1"/>
    </xf>
    <xf numFmtId="0" fontId="20" fillId="0" borderId="3" xfId="50" applyFont="1" applyBorder="1" applyAlignment="1">
      <alignment horizontal="center" vertical="center" wrapText="1"/>
    </xf>
    <xf numFmtId="10" fontId="20" fillId="0" borderId="3" xfId="50" applyNumberFormat="1" applyFont="1" applyBorder="1" applyAlignment="1">
      <alignment horizontal="center" vertical="center" wrapText="1"/>
    </xf>
    <xf numFmtId="10" fontId="20" fillId="0" borderId="4" xfId="50" applyNumberFormat="1" applyFont="1" applyBorder="1" applyAlignment="1">
      <alignment horizontal="center" vertical="center" wrapText="1"/>
    </xf>
    <xf numFmtId="0" fontId="20" fillId="0" borderId="5" xfId="5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0" fontId="12" fillId="0" borderId="5" xfId="50" applyFont="1" applyBorder="1" applyAlignment="1">
      <alignment vertical="center"/>
    </xf>
    <xf numFmtId="178" fontId="12" fillId="0" borderId="6" xfId="50" applyNumberFormat="1" applyFont="1" applyBorder="1" applyAlignment="1">
      <alignment horizontal="center" vertical="center"/>
    </xf>
    <xf numFmtId="0" fontId="12" fillId="0" borderId="6" xfId="50" applyNumberFormat="1" applyFont="1" applyBorder="1" applyAlignment="1">
      <alignment horizontal="center" vertical="center" wrapText="1"/>
    </xf>
    <xf numFmtId="0" fontId="12" fillId="0" borderId="7" xfId="50" applyNumberFormat="1" applyFont="1" applyBorder="1" applyAlignment="1">
      <alignment horizontal="center" vertical="center" wrapText="1"/>
    </xf>
    <xf numFmtId="0" fontId="7" fillId="0" borderId="5" xfId="50" applyFont="1" applyBorder="1" applyAlignment="1">
      <alignment vertical="center"/>
    </xf>
    <xf numFmtId="178" fontId="7" fillId="0" borderId="6" xfId="5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wrapText="1"/>
    </xf>
    <xf numFmtId="0" fontId="0" fillId="0" borderId="19" xfId="0" applyBorder="1" applyAlignment="1">
      <alignment vertical="center"/>
    </xf>
    <xf numFmtId="178" fontId="23" fillId="0" borderId="6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wrapText="1"/>
    </xf>
    <xf numFmtId="0" fontId="18" fillId="0" borderId="19" xfId="50" applyFont="1" applyBorder="1" applyAlignment="1">
      <alignment vertical="center"/>
    </xf>
    <xf numFmtId="178" fontId="12" fillId="0" borderId="10" xfId="50" applyNumberFormat="1" applyFont="1" applyBorder="1" applyAlignment="1">
      <alignment horizontal="center" vertical="center"/>
    </xf>
    <xf numFmtId="0" fontId="12" fillId="0" borderId="10" xfId="50" applyNumberFormat="1" applyFont="1" applyBorder="1" applyAlignment="1">
      <alignment horizontal="center" vertical="center" wrapText="1"/>
    </xf>
    <xf numFmtId="0" fontId="12" fillId="0" borderId="20" xfId="50" applyNumberFormat="1" applyFont="1" applyBorder="1" applyAlignment="1">
      <alignment horizontal="center" vertical="center" wrapText="1"/>
    </xf>
    <xf numFmtId="0" fontId="7" fillId="0" borderId="5" xfId="50" applyFont="1" applyBorder="1" applyAlignment="1">
      <alignment horizontal="left" vertical="center"/>
    </xf>
    <xf numFmtId="178" fontId="7" fillId="0" borderId="10" xfId="50" applyNumberFormat="1" applyFont="1" applyBorder="1" applyAlignment="1">
      <alignment horizontal="center" vertical="center"/>
    </xf>
    <xf numFmtId="0" fontId="7" fillId="0" borderId="10" xfId="50" applyNumberFormat="1" applyFont="1" applyBorder="1" applyAlignment="1">
      <alignment horizontal="center" vertical="center" wrapText="1"/>
    </xf>
    <xf numFmtId="0" fontId="7" fillId="0" borderId="20" xfId="5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12" fillId="0" borderId="6" xfId="50" applyNumberFormat="1" applyFont="1" applyBorder="1" applyAlignment="1">
      <alignment horizontal="center" vertical="center"/>
    </xf>
    <xf numFmtId="0" fontId="12" fillId="0" borderId="7" xfId="5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12" fillId="0" borderId="12" xfId="50" applyNumberFormat="1" applyFont="1" applyBorder="1" applyAlignment="1">
      <alignment horizontal="center" vertical="center"/>
    </xf>
    <xf numFmtId="0" fontId="12" fillId="0" borderId="13" xfId="50" applyNumberFormat="1" applyFont="1" applyBorder="1" applyAlignment="1">
      <alignment horizontal="center" vertical="center" wrapText="1"/>
    </xf>
    <xf numFmtId="0" fontId="0" fillId="0" borderId="0" xfId="50" applyFont="1" applyAlignment="1">
      <alignment vertical="center" wrapText="1"/>
    </xf>
    <xf numFmtId="0" fontId="25" fillId="0" borderId="0" xfId="50" applyFont="1" applyAlignment="1">
      <alignment vertical="center"/>
    </xf>
    <xf numFmtId="178" fontId="25" fillId="0" borderId="0" xfId="50" applyNumberFormat="1" applyFont="1" applyAlignment="1">
      <alignment vertical="center"/>
    </xf>
    <xf numFmtId="183" fontId="25" fillId="0" borderId="0" xfId="50" applyNumberFormat="1" applyFont="1" applyAlignment="1">
      <alignment vertical="center"/>
    </xf>
    <xf numFmtId="0" fontId="26" fillId="0" borderId="0" xfId="50" applyFont="1" applyAlignment="1">
      <alignment horizontal="center"/>
    </xf>
    <xf numFmtId="183" fontId="26" fillId="0" borderId="0" xfId="50" applyNumberFormat="1" applyFont="1" applyAlignment="1">
      <alignment horizontal="center"/>
    </xf>
    <xf numFmtId="0" fontId="27" fillId="0" borderId="21" xfId="50" applyFont="1" applyBorder="1" applyAlignment="1">
      <alignment horizontal="left" vertical="center"/>
    </xf>
    <xf numFmtId="183" fontId="27" fillId="0" borderId="21" xfId="50" applyNumberFormat="1" applyFont="1" applyBorder="1" applyAlignment="1">
      <alignment horizontal="left" vertical="center"/>
    </xf>
    <xf numFmtId="0" fontId="20" fillId="0" borderId="22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 wrapText="1"/>
    </xf>
    <xf numFmtId="183" fontId="12" fillId="0" borderId="3" xfId="50" applyNumberFormat="1" applyFont="1" applyBorder="1" applyAlignment="1">
      <alignment horizontal="center" vertical="center"/>
    </xf>
    <xf numFmtId="183" fontId="12" fillId="0" borderId="4" xfId="50" applyNumberFormat="1" applyFont="1" applyBorder="1" applyAlignment="1">
      <alignment horizontal="center" vertical="center"/>
    </xf>
    <xf numFmtId="0" fontId="20" fillId="0" borderId="24" xfId="50" applyFont="1" applyBorder="1" applyAlignment="1">
      <alignment horizontal="center" vertical="center"/>
    </xf>
    <xf numFmtId="0" fontId="20" fillId="0" borderId="10" xfId="50" applyFont="1" applyBorder="1" applyAlignment="1">
      <alignment horizontal="center" vertical="center" wrapText="1"/>
    </xf>
    <xf numFmtId="183" fontId="20" fillId="0" borderId="25" xfId="50" applyNumberFormat="1" applyFont="1" applyBorder="1" applyAlignment="1">
      <alignment vertical="center" wrapText="1"/>
    </xf>
    <xf numFmtId="183" fontId="20" fillId="0" borderId="26" xfId="50" applyNumberFormat="1" applyFont="1" applyBorder="1" applyAlignment="1">
      <alignment vertical="center" wrapText="1"/>
    </xf>
    <xf numFmtId="10" fontId="12" fillId="0" borderId="6" xfId="50" applyNumberFormat="1" applyFont="1" applyBorder="1" applyAlignment="1">
      <alignment horizontal="center" vertical="center"/>
    </xf>
    <xf numFmtId="10" fontId="12" fillId="0" borderId="7" xfId="50" applyNumberFormat="1" applyFont="1" applyBorder="1" applyAlignment="1">
      <alignment horizontal="center" vertical="center"/>
    </xf>
    <xf numFmtId="10" fontId="7" fillId="0" borderId="9" xfId="50" applyNumberFormat="1" applyFont="1" applyBorder="1" applyAlignment="1">
      <alignment horizontal="center" vertical="center"/>
    </xf>
    <xf numFmtId="10" fontId="7" fillId="0" borderId="7" xfId="50" applyNumberFormat="1" applyFont="1" applyBorder="1" applyAlignment="1">
      <alignment horizontal="center" vertical="center"/>
    </xf>
    <xf numFmtId="0" fontId="12" fillId="0" borderId="6" xfId="50" applyFont="1" applyBorder="1" applyAlignment="1">
      <alignment vertical="center"/>
    </xf>
    <xf numFmtId="10" fontId="7" fillId="0" borderId="6" xfId="50" applyNumberFormat="1" applyFont="1" applyBorder="1" applyAlignment="1">
      <alignment horizontal="center" vertical="center"/>
    </xf>
    <xf numFmtId="180" fontId="7" fillId="0" borderId="6" xfId="50" applyNumberFormat="1" applyFont="1" applyBorder="1" applyAlignment="1">
      <alignment horizontal="center" vertical="center"/>
    </xf>
    <xf numFmtId="0" fontId="7" fillId="0" borderId="11" xfId="50" applyFont="1" applyBorder="1" applyAlignment="1">
      <alignment vertical="center"/>
    </xf>
    <xf numFmtId="178" fontId="7" fillId="0" borderId="12" xfId="50" applyNumberFormat="1" applyFont="1" applyBorder="1" applyAlignment="1">
      <alignment horizontal="center" vertical="center"/>
    </xf>
    <xf numFmtId="10" fontId="7" fillId="0" borderId="12" xfId="50" applyNumberFormat="1" applyFont="1" applyBorder="1" applyAlignment="1">
      <alignment horizontal="center" vertical="center"/>
    </xf>
    <xf numFmtId="10" fontId="7" fillId="0" borderId="13" xfId="50" applyNumberFormat="1" applyFont="1" applyBorder="1" applyAlignment="1">
      <alignment horizontal="center" vertical="center"/>
    </xf>
    <xf numFmtId="178" fontId="13" fillId="0" borderId="0" xfId="50" applyNumberFormat="1" applyFont="1" applyAlignment="1">
      <alignment vertical="center"/>
    </xf>
    <xf numFmtId="183" fontId="13" fillId="0" borderId="0" xfId="50" applyNumberFormat="1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/>
    <xf numFmtId="0" fontId="28" fillId="0" borderId="0" xfId="53" applyNumberFormat="1" applyFont="1" applyFill="1" applyAlignment="1" applyProtection="1">
      <alignment horizontal="center" vertical="center"/>
    </xf>
    <xf numFmtId="0" fontId="29" fillId="0" borderId="0" xfId="0" applyFont="1" applyFill="1" applyAlignment="1"/>
    <xf numFmtId="0" fontId="30" fillId="0" borderId="0" xfId="19" applyFill="1">
      <alignment vertical="center"/>
    </xf>
    <xf numFmtId="0" fontId="31" fillId="0" borderId="0" xfId="19" applyFont="1" applyFill="1" applyAlignment="1">
      <alignment horizontal="center"/>
    </xf>
    <xf numFmtId="0" fontId="31" fillId="0" borderId="0" xfId="19" applyFont="1" applyFill="1" applyAlignment="1">
      <alignment horizontal="right"/>
    </xf>
    <xf numFmtId="0" fontId="4" fillId="0" borderId="6" xfId="19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" fontId="4" fillId="0" borderId="6" xfId="19" applyNumberFormat="1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vertical="center"/>
    </xf>
    <xf numFmtId="4" fontId="32" fillId="0" borderId="0" xfId="19" applyNumberFormat="1" applyFont="1" applyFill="1" applyBorder="1" applyAlignment="1">
      <alignment horizontal="center" vertical="center" shrinkToFit="1"/>
    </xf>
    <xf numFmtId="0" fontId="33" fillId="0" borderId="0" xfId="0" applyFont="1" applyFill="1" applyAlignment="1"/>
    <xf numFmtId="0" fontId="34" fillId="0" borderId="0" xfId="0" applyFont="1" applyFill="1" applyAlignment="1"/>
    <xf numFmtId="0" fontId="2" fillId="0" borderId="0" xfId="0" applyFont="1" applyFill="1" applyAlignment="1"/>
    <xf numFmtId="0" fontId="35" fillId="0" borderId="0" xfId="0" applyFont="1" applyFill="1" applyAlignment="1">
      <alignment horizontal="center" vertical="center"/>
    </xf>
    <xf numFmtId="0" fontId="36" fillId="0" borderId="0" xfId="0" applyFont="1" applyFill="1" applyAlignment="1"/>
    <xf numFmtId="0" fontId="36" fillId="0" borderId="0" xfId="0" applyFont="1" applyFill="1" applyAlignment="1">
      <alignment horizontal="right"/>
    </xf>
    <xf numFmtId="3" fontId="37" fillId="0" borderId="6" xfId="0" applyNumberFormat="1" applyFont="1" applyFill="1" applyBorder="1" applyAlignment="1" applyProtection="1">
      <alignment horizontal="center" vertical="center"/>
    </xf>
    <xf numFmtId="3" fontId="8" fillId="0" borderId="8" xfId="0" applyNumberFormat="1" applyFont="1" applyFill="1" applyBorder="1" applyAlignment="1" applyProtection="1">
      <alignment vertical="center"/>
    </xf>
    <xf numFmtId="3" fontId="38" fillId="0" borderId="6" xfId="0" applyNumberFormat="1" applyFont="1" applyBorder="1">
      <alignment vertical="center"/>
    </xf>
    <xf numFmtId="0" fontId="38" fillId="0" borderId="6" xfId="0" applyFont="1" applyBorder="1">
      <alignment vertical="center"/>
    </xf>
    <xf numFmtId="0" fontId="5" fillId="0" borderId="6" xfId="0" applyFont="1" applyFill="1" applyBorder="1" applyAlignment="1"/>
    <xf numFmtId="178" fontId="13" fillId="0" borderId="6" xfId="0" applyNumberFormat="1" applyFont="1" applyFill="1" applyBorder="1" applyAlignment="1" applyProtection="1">
      <alignment horizontal="right" vertical="center" wrapText="1"/>
    </xf>
    <xf numFmtId="183" fontId="13" fillId="0" borderId="6" xfId="0" applyNumberFormat="1" applyFont="1" applyFill="1" applyBorder="1" applyAlignment="1" applyProtection="1">
      <alignment horizontal="right" vertical="center" wrapText="1"/>
    </xf>
    <xf numFmtId="3" fontId="5" fillId="0" borderId="8" xfId="0" applyNumberFormat="1" applyFont="1" applyFill="1" applyBorder="1" applyAlignment="1" applyProtection="1">
      <alignment vertical="center"/>
    </xf>
    <xf numFmtId="178" fontId="13" fillId="0" borderId="6" xfId="0" applyNumberFormat="1" applyFont="1" applyFill="1" applyBorder="1" applyAlignment="1" applyProtection="1">
      <alignment horizontal="right" vertical="center"/>
    </xf>
    <xf numFmtId="178" fontId="39" fillId="0" borderId="6" xfId="0" applyNumberFormat="1" applyFont="1" applyBorder="1">
      <alignment vertical="center"/>
    </xf>
    <xf numFmtId="3" fontId="37" fillId="0" borderId="8" xfId="0" applyNumberFormat="1" applyFont="1" applyFill="1" applyBorder="1" applyAlignment="1" applyProtection="1">
      <alignment horizontal="center" vertical="center"/>
    </xf>
    <xf numFmtId="3" fontId="40" fillId="2" borderId="6" xfId="0" applyNumberFormat="1" applyFont="1" applyFill="1" applyBorder="1" applyAlignment="1">
      <alignment horizontal="right" vertical="center"/>
    </xf>
    <xf numFmtId="183" fontId="41" fillId="0" borderId="6" xfId="0" applyNumberFormat="1" applyFont="1" applyFill="1" applyBorder="1" applyAlignment="1" applyProtection="1">
      <alignment horizontal="right" vertical="center" wrapText="1"/>
    </xf>
    <xf numFmtId="0" fontId="42" fillId="0" borderId="6" xfId="0" applyFont="1" applyFill="1" applyBorder="1" applyAlignment="1"/>
    <xf numFmtId="0" fontId="38" fillId="0" borderId="0" xfId="0" applyFont="1">
      <alignment vertical="center"/>
    </xf>
    <xf numFmtId="0" fontId="43" fillId="0" borderId="6" xfId="0" applyFont="1" applyBorder="1">
      <alignment vertical="center"/>
    </xf>
    <xf numFmtId="3" fontId="43" fillId="0" borderId="6" xfId="0" applyNumberFormat="1" applyFont="1" applyBorder="1">
      <alignment vertical="center"/>
    </xf>
    <xf numFmtId="3" fontId="8" fillId="0" borderId="8" xfId="0" applyNumberFormat="1" applyFont="1" applyFill="1" applyBorder="1" applyAlignment="1" applyProtection="1">
      <alignment horizontal="center" vertical="center"/>
    </xf>
    <xf numFmtId="3" fontId="43" fillId="2" borderId="6" xfId="0" applyNumberFormat="1" applyFont="1" applyFill="1" applyBorder="1" applyAlignment="1">
      <alignment horizontal="right" vertical="center"/>
    </xf>
    <xf numFmtId="0" fontId="44" fillId="0" borderId="6" xfId="0" applyFont="1" applyFill="1" applyBorder="1" applyAlignment="1"/>
    <xf numFmtId="0" fontId="45" fillId="0" borderId="0" xfId="0" applyFont="1" applyFill="1" applyAlignment="1"/>
    <xf numFmtId="3" fontId="5" fillId="0" borderId="6" xfId="0" applyNumberFormat="1" applyFont="1" applyFill="1" applyBorder="1" applyAlignment="1" applyProtection="1">
      <alignment vertical="center"/>
    </xf>
    <xf numFmtId="178" fontId="39" fillId="0" borderId="6" xfId="0" applyNumberFormat="1" applyFont="1" applyFill="1" applyBorder="1" applyAlignment="1">
      <alignment horizontal="right" wrapText="1"/>
    </xf>
    <xf numFmtId="0" fontId="15" fillId="0" borderId="0" xfId="0" applyFont="1" applyFill="1" applyAlignment="1">
      <alignment vertical="center"/>
    </xf>
    <xf numFmtId="0" fontId="46" fillId="0" borderId="0" xfId="0" applyFont="1" applyFill="1" applyAlignment="1"/>
    <xf numFmtId="0" fontId="47" fillId="0" borderId="0" xfId="0" applyFont="1" applyFill="1" applyAlignment="1"/>
    <xf numFmtId="0" fontId="45" fillId="0" borderId="0" xfId="0" applyFont="1" applyFill="1" applyAlignment="1">
      <alignment vertical="center"/>
    </xf>
    <xf numFmtId="3" fontId="0" fillId="0" borderId="0" xfId="0" applyNumberFormat="1" applyFont="1" applyFill="1" applyAlignment="1" applyProtection="1"/>
    <xf numFmtId="3" fontId="35" fillId="0" borderId="0" xfId="0" applyNumberFormat="1" applyFont="1" applyFill="1" applyAlignment="1" applyProtection="1">
      <alignment horizontal="center" vertical="center"/>
    </xf>
    <xf numFmtId="3" fontId="36" fillId="0" borderId="0" xfId="0" applyNumberFormat="1" applyFont="1" applyFill="1" applyAlignment="1" applyProtection="1">
      <alignment horizontal="left"/>
    </xf>
    <xf numFmtId="3" fontId="36" fillId="0" borderId="0" xfId="0" applyNumberFormat="1" applyFont="1" applyFill="1" applyAlignment="1" applyProtection="1">
      <alignment horizontal="center" vertical="center"/>
    </xf>
    <xf numFmtId="3" fontId="36" fillId="0" borderId="0" xfId="0" applyNumberFormat="1" applyFont="1" applyFill="1" applyAlignment="1" applyProtection="1"/>
    <xf numFmtId="3" fontId="36" fillId="0" borderId="0" xfId="0" applyNumberFormat="1" applyFont="1" applyFill="1" applyBorder="1" applyAlignment="1" applyProtection="1">
      <alignment horizontal="right"/>
    </xf>
    <xf numFmtId="3" fontId="37" fillId="0" borderId="6" xfId="0" applyNumberFormat="1" applyFont="1" applyFill="1" applyBorder="1" applyAlignment="1">
      <alignment horizontal="center" vertical="center" wrapText="1"/>
    </xf>
    <xf numFmtId="3" fontId="37" fillId="0" borderId="6" xfId="0" applyNumberFormat="1" applyFont="1" applyFill="1" applyBorder="1" applyAlignment="1" applyProtection="1">
      <alignment horizontal="left" vertical="center"/>
    </xf>
    <xf numFmtId="9" fontId="37" fillId="0" borderId="6" xfId="0" applyNumberFormat="1" applyFont="1" applyFill="1" applyBorder="1" applyAlignment="1" applyProtection="1">
      <alignment horizontal="center" vertical="center"/>
    </xf>
    <xf numFmtId="3" fontId="8" fillId="0" borderId="6" xfId="0" applyNumberFormat="1" applyFont="1" applyFill="1" applyBorder="1" applyAlignment="1" applyProtection="1">
      <alignment vertical="center"/>
    </xf>
    <xf numFmtId="178" fontId="13" fillId="0" borderId="27" xfId="0" applyNumberFormat="1" applyFont="1" applyFill="1" applyBorder="1" applyAlignment="1" applyProtection="1">
      <alignment horizontal="right" vertical="center" wrapText="1"/>
    </xf>
    <xf numFmtId="178" fontId="13" fillId="0" borderId="28" xfId="0" applyNumberFormat="1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>
      <alignment vertical="center"/>
    </xf>
    <xf numFmtId="3" fontId="38" fillId="0" borderId="0" xfId="0" applyNumberFormat="1" applyFont="1">
      <alignment vertical="center"/>
    </xf>
    <xf numFmtId="178" fontId="13" fillId="0" borderId="29" xfId="0" applyNumberFormat="1" applyFont="1" applyFill="1" applyBorder="1" applyAlignment="1" applyProtection="1">
      <alignment horizontal="right" vertical="center" wrapText="1"/>
    </xf>
    <xf numFmtId="41" fontId="7" fillId="3" borderId="6" xfId="55" applyNumberFormat="1" applyFont="1" applyFill="1" applyBorder="1" applyAlignment="1">
      <alignment horizontal="right" vertical="center"/>
    </xf>
    <xf numFmtId="3" fontId="8" fillId="4" borderId="6" xfId="0" applyNumberFormat="1" applyFont="1" applyFill="1" applyBorder="1" applyAlignment="1" applyProtection="1">
      <alignment horizontal="right" vertical="center"/>
    </xf>
    <xf numFmtId="3" fontId="37" fillId="0" borderId="1" xfId="0" applyNumberFormat="1" applyFont="1" applyFill="1" applyBorder="1" applyAlignment="1" applyProtection="1">
      <alignment horizontal="left" vertical="center"/>
    </xf>
    <xf numFmtId="178" fontId="13" fillId="0" borderId="30" xfId="0" applyNumberFormat="1" applyFont="1" applyFill="1" applyBorder="1" applyAlignment="1" applyProtection="1">
      <alignment horizontal="right" vertical="center" wrapText="1"/>
    </xf>
    <xf numFmtId="0" fontId="8" fillId="2" borderId="6" xfId="0" applyFont="1" applyFill="1" applyBorder="1" applyAlignment="1">
      <alignment horizontal="left" vertical="center" wrapText="1"/>
    </xf>
    <xf numFmtId="178" fontId="13" fillId="0" borderId="31" xfId="0" applyNumberFormat="1" applyFont="1" applyFill="1" applyBorder="1" applyAlignment="1" applyProtection="1">
      <alignment horizontal="right" vertical="center" wrapText="1"/>
    </xf>
    <xf numFmtId="0" fontId="8" fillId="0" borderId="6" xfId="0" applyFont="1" applyBorder="1">
      <alignment vertical="center"/>
    </xf>
    <xf numFmtId="178" fontId="13" fillId="0" borderId="32" xfId="0" applyNumberFormat="1" applyFont="1" applyFill="1" applyBorder="1" applyAlignment="1" applyProtection="1">
      <alignment horizontal="right" vertical="center" wrapText="1"/>
    </xf>
    <xf numFmtId="178" fontId="13" fillId="0" borderId="33" xfId="0" applyNumberFormat="1" applyFont="1" applyFill="1" applyBorder="1" applyAlignment="1" applyProtection="1">
      <alignment horizontal="right" vertical="center" wrapText="1"/>
    </xf>
    <xf numFmtId="178" fontId="48" fillId="0" borderId="6" xfId="0" applyNumberFormat="1" applyFont="1" applyFill="1" applyBorder="1" applyAlignment="1">
      <alignment vertical="center" wrapText="1"/>
    </xf>
    <xf numFmtId="178" fontId="41" fillId="0" borderId="29" xfId="0" applyNumberFormat="1" applyFont="1" applyFill="1" applyBorder="1" applyAlignment="1" applyProtection="1">
      <alignment horizontal="right" vertical="center" wrapText="1"/>
    </xf>
    <xf numFmtId="0" fontId="42" fillId="0" borderId="6" xfId="0" applyFont="1" applyFill="1" applyBorder="1" applyAlignment="1">
      <alignment vertical="center"/>
    </xf>
    <xf numFmtId="3" fontId="8" fillId="0" borderId="6" xfId="0" applyNumberFormat="1" applyFont="1" applyFill="1" applyBorder="1" applyAlignment="1" applyProtection="1">
      <alignment horizontal="center" vertical="center"/>
    </xf>
    <xf numFmtId="3" fontId="5" fillId="0" borderId="6" xfId="0" applyNumberFormat="1" applyFont="1" applyFill="1" applyBorder="1" applyAlignment="1" applyProtection="1">
      <alignment horizontal="center" vertical="center"/>
    </xf>
    <xf numFmtId="1" fontId="8" fillId="0" borderId="34" xfId="50" applyNumberFormat="1" applyFont="1" applyFill="1" applyBorder="1" applyAlignment="1" applyProtection="1">
      <alignment vertical="center"/>
      <protection locked="0"/>
    </xf>
    <xf numFmtId="0" fontId="0" fillId="5" borderId="0" xfId="0" applyFill="1" applyAlignment="1">
      <alignment horizontal="left"/>
    </xf>
    <xf numFmtId="0" fontId="0" fillId="5" borderId="0" xfId="0" applyFill="1" applyAlignment="1"/>
    <xf numFmtId="0" fontId="49" fillId="5" borderId="0" xfId="0" applyNumberFormat="1" applyFont="1" applyFill="1" applyAlignment="1" applyProtection="1">
      <alignment horizontal="center" vertical="center"/>
    </xf>
    <xf numFmtId="0" fontId="17" fillId="5" borderId="0" xfId="0" applyNumberFormat="1" applyFont="1" applyFill="1" applyAlignment="1" applyProtection="1">
      <alignment horizontal="left" vertical="center"/>
    </xf>
    <xf numFmtId="0" fontId="17" fillId="5" borderId="0" xfId="0" applyNumberFormat="1" applyFont="1" applyFill="1" applyAlignment="1" applyProtection="1">
      <alignment horizontal="right" vertical="center"/>
    </xf>
    <xf numFmtId="0" fontId="50" fillId="5" borderId="6" xfId="0" applyNumberFormat="1" applyFont="1" applyFill="1" applyBorder="1" applyAlignment="1" applyProtection="1">
      <alignment horizontal="center" vertical="center"/>
    </xf>
    <xf numFmtId="0" fontId="17" fillId="5" borderId="6" xfId="0" applyNumberFormat="1" applyFont="1" applyFill="1" applyBorder="1" applyAlignment="1" applyProtection="1">
      <alignment vertical="center"/>
    </xf>
    <xf numFmtId="3" fontId="17" fillId="5" borderId="6" xfId="0" applyNumberFormat="1" applyFont="1" applyFill="1" applyBorder="1" applyAlignment="1" applyProtection="1">
      <alignment horizontal="right" vertical="center"/>
    </xf>
    <xf numFmtId="3" fontId="17" fillId="6" borderId="6" xfId="0" applyNumberFormat="1" applyFont="1" applyFill="1" applyBorder="1" applyAlignment="1" applyProtection="1">
      <alignment horizontal="right" vertical="center"/>
    </xf>
    <xf numFmtId="0" fontId="17" fillId="5" borderId="6" xfId="0" applyNumberFormat="1" applyFont="1" applyFill="1" applyBorder="1" applyAlignment="1" applyProtection="1">
      <alignment horizontal="right" vertical="center"/>
    </xf>
    <xf numFmtId="3" fontId="33" fillId="0" borderId="0" xfId="0" applyNumberFormat="1" applyFont="1" applyFill="1" applyBorder="1" applyAlignment="1" applyProtection="1">
      <alignment horizontal="right"/>
    </xf>
    <xf numFmtId="0" fontId="51" fillId="0" borderId="6" xfId="0" applyFont="1" applyFill="1" applyBorder="1" applyAlignment="1">
      <alignment horizontal="center" vertical="center"/>
    </xf>
    <xf numFmtId="0" fontId="51" fillId="0" borderId="6" xfId="0" applyFont="1" applyFill="1" applyBorder="1" applyAlignment="1">
      <alignment horizontal="center" vertical="center" wrapText="1"/>
    </xf>
    <xf numFmtId="3" fontId="51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justify" vertical="center" wrapText="1"/>
    </xf>
    <xf numFmtId="178" fontId="48" fillId="0" borderId="6" xfId="0" applyNumberFormat="1" applyFont="1" applyFill="1" applyBorder="1" applyAlignment="1">
      <alignment horizontal="right" vertical="center" wrapText="1"/>
    </xf>
    <xf numFmtId="183" fontId="48" fillId="0" borderId="6" xfId="0" applyNumberFormat="1" applyFont="1" applyFill="1" applyBorder="1" applyAlignment="1">
      <alignment horizontal="right" vertical="center" wrapText="1"/>
    </xf>
    <xf numFmtId="0" fontId="0" fillId="0" borderId="6" xfId="0" applyFont="1" applyFill="1" applyBorder="1" applyAlignment="1"/>
    <xf numFmtId="178" fontId="39" fillId="0" borderId="6" xfId="0" applyNumberFormat="1" applyFont="1" applyFill="1" applyBorder="1" applyAlignment="1" applyProtection="1">
      <alignment horizontal="right" vertical="center"/>
    </xf>
    <xf numFmtId="3" fontId="0" fillId="0" borderId="6" xfId="0" applyNumberFormat="1" applyFont="1" applyFill="1" applyBorder="1" applyAlignment="1" applyProtection="1">
      <alignment horizontal="left" vertical="center"/>
    </xf>
    <xf numFmtId="178" fontId="39" fillId="0" borderId="6" xfId="0" applyNumberFormat="1" applyFont="1" applyFill="1" applyBorder="1" applyAlignment="1"/>
    <xf numFmtId="3" fontId="51" fillId="0" borderId="6" xfId="0" applyNumberFormat="1" applyFont="1" applyFill="1" applyBorder="1" applyAlignment="1" applyProtection="1">
      <alignment horizontal="center" vertical="center"/>
    </xf>
    <xf numFmtId="178" fontId="52" fillId="0" borderId="6" xfId="0" applyNumberFormat="1" applyFont="1" applyFill="1" applyBorder="1" applyAlignment="1" applyProtection="1">
      <alignment horizontal="right" vertical="center" wrapText="1"/>
    </xf>
    <xf numFmtId="183" fontId="53" fillId="0" borderId="6" xfId="0" applyNumberFormat="1" applyFont="1" applyFill="1" applyBorder="1" applyAlignment="1">
      <alignment horizontal="right" vertical="center" wrapText="1"/>
    </xf>
    <xf numFmtId="183" fontId="0" fillId="0" borderId="6" xfId="0" applyNumberFormat="1" applyFont="1" applyFill="1" applyBorder="1" applyAlignment="1"/>
    <xf numFmtId="3" fontId="2" fillId="0" borderId="6" xfId="0" applyNumberFormat="1" applyFont="1" applyFill="1" applyBorder="1" applyAlignment="1" applyProtection="1">
      <alignment horizontal="center" vertical="center"/>
    </xf>
    <xf numFmtId="178" fontId="52" fillId="0" borderId="6" xfId="0" applyNumberFormat="1" applyFont="1" applyFill="1" applyBorder="1" applyAlignment="1" applyProtection="1">
      <alignment horizontal="right" vertical="center"/>
    </xf>
    <xf numFmtId="0" fontId="52" fillId="0" borderId="6" xfId="0" applyNumberFormat="1" applyFont="1" applyFill="1" applyBorder="1" applyAlignment="1" applyProtection="1">
      <alignment horizontal="right" vertical="center"/>
    </xf>
    <xf numFmtId="3" fontId="15" fillId="0" borderId="6" xfId="0" applyNumberFormat="1" applyFont="1" applyFill="1" applyBorder="1" applyAlignment="1" applyProtection="1">
      <alignment horizontal="center" vertical="center"/>
    </xf>
    <xf numFmtId="178" fontId="39" fillId="0" borderId="6" xfId="0" applyNumberFormat="1" applyFont="1" applyFill="1" applyBorder="1" applyAlignment="1" applyProtection="1">
      <alignment horizontal="right" vertical="center" wrapText="1"/>
    </xf>
    <xf numFmtId="0" fontId="39" fillId="0" borderId="6" xfId="0" applyNumberFormat="1" applyFont="1" applyFill="1" applyBorder="1" applyAlignment="1" applyProtection="1">
      <alignment horizontal="right" vertical="center"/>
    </xf>
    <xf numFmtId="178" fontId="39" fillId="0" borderId="6" xfId="0" applyNumberFormat="1" applyFont="1" applyFill="1" applyBorder="1" applyAlignment="1" applyProtection="1">
      <alignment horizontal="left" vertical="center"/>
    </xf>
    <xf numFmtId="178" fontId="39" fillId="0" borderId="6" xfId="0" applyNumberFormat="1" applyFont="1" applyFill="1" applyBorder="1" applyAlignment="1" applyProtection="1">
      <alignment horizontal="center" vertical="center"/>
    </xf>
    <xf numFmtId="0" fontId="8" fillId="0" borderId="35" xfId="0" applyNumberFormat="1" applyFont="1" applyFill="1" applyBorder="1" applyAlignment="1">
      <alignment horizontal="left" vertical="center"/>
    </xf>
    <xf numFmtId="3" fontId="54" fillId="0" borderId="0" xfId="0" applyNumberFormat="1" applyFont="1" applyFill="1" applyAlignment="1" applyProtection="1">
      <alignment horizontal="right" vertical="center"/>
    </xf>
    <xf numFmtId="3" fontId="55" fillId="0" borderId="0" xfId="0" applyNumberFormat="1" applyFont="1" applyFill="1" applyAlignment="1" applyProtection="1">
      <alignment horizontal="right" vertical="center"/>
    </xf>
    <xf numFmtId="3" fontId="56" fillId="0" borderId="0" xfId="0" applyNumberFormat="1" applyFont="1" applyFill="1" applyAlignment="1" applyProtection="1">
      <alignment horizontal="right" vertical="center"/>
    </xf>
    <xf numFmtId="0" fontId="54" fillId="0" borderId="0" xfId="0" applyFont="1" applyFill="1" applyAlignment="1"/>
    <xf numFmtId="3" fontId="33" fillId="0" borderId="0" xfId="0" applyNumberFormat="1" applyFont="1" applyFill="1" applyAlignment="1" applyProtection="1">
      <alignment horizontal="right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 wrapText="1"/>
    </xf>
    <xf numFmtId="0" fontId="8" fillId="0" borderId="5" xfId="50" applyFont="1" applyFill="1" applyBorder="1" applyAlignment="1" applyProtection="1">
      <alignment vertical="center"/>
      <protection locked="0"/>
    </xf>
    <xf numFmtId="178" fontId="48" fillId="0" borderId="6" xfId="0" applyNumberFormat="1" applyFont="1" applyFill="1" applyBorder="1" applyAlignment="1" applyProtection="1">
      <alignment horizontal="right" vertical="center"/>
    </xf>
    <xf numFmtId="183" fontId="48" fillId="0" borderId="6" xfId="0" applyNumberFormat="1" applyFont="1" applyFill="1" applyBorder="1" applyAlignment="1" applyProtection="1">
      <alignment horizontal="right" vertical="center" wrapText="1"/>
    </xf>
    <xf numFmtId="0" fontId="48" fillId="0" borderId="6" xfId="0" applyFont="1" applyFill="1" applyBorder="1" applyAlignment="1"/>
    <xf numFmtId="0" fontId="42" fillId="0" borderId="6" xfId="0" applyNumberFormat="1" applyFont="1" applyFill="1" applyBorder="1" applyAlignment="1" applyProtection="1">
      <alignment horizontal="left" vertical="center"/>
    </xf>
    <xf numFmtId="178" fontId="53" fillId="0" borderId="6" xfId="0" applyNumberFormat="1" applyFont="1" applyFill="1" applyBorder="1" applyAlignment="1" applyProtection="1">
      <alignment horizontal="left" vertical="center"/>
    </xf>
    <xf numFmtId="178" fontId="53" fillId="0" borderId="6" xfId="0" applyNumberFormat="1" applyFont="1" applyFill="1" applyBorder="1" applyAlignment="1" applyProtection="1">
      <alignment horizontal="right" vertical="center" wrapText="1"/>
    </xf>
    <xf numFmtId="183" fontId="53" fillId="0" borderId="6" xfId="0" applyNumberFormat="1" applyFont="1" applyFill="1" applyBorder="1" applyAlignment="1" applyProtection="1">
      <alignment horizontal="right" vertical="center" wrapText="1"/>
    </xf>
    <xf numFmtId="3" fontId="42" fillId="0" borderId="6" xfId="0" applyNumberFormat="1" applyFont="1" applyFill="1" applyBorder="1" applyAlignment="1" applyProtection="1">
      <alignment horizontal="left" vertical="center"/>
    </xf>
    <xf numFmtId="178" fontId="53" fillId="0" borderId="6" xfId="0" applyNumberFormat="1" applyFont="1" applyFill="1" applyBorder="1" applyAlignment="1" applyProtection="1">
      <alignment horizontal="right" vertical="center"/>
    </xf>
    <xf numFmtId="0" fontId="53" fillId="0" borderId="6" xfId="0" applyNumberFormat="1" applyFont="1" applyFill="1" applyBorder="1" applyAlignment="1" applyProtection="1">
      <alignment horizontal="right" vertical="center"/>
    </xf>
    <xf numFmtId="178" fontId="48" fillId="0" borderId="6" xfId="0" applyNumberFormat="1" applyFont="1" applyFill="1" applyBorder="1" applyAlignment="1" applyProtection="1">
      <alignment horizontal="right" vertical="center" wrapText="1"/>
    </xf>
    <xf numFmtId="0" fontId="48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35" fillId="0" borderId="0" xfId="0" applyNumberFormat="1" applyFont="1" applyFill="1" applyAlignment="1" applyProtection="1">
      <alignment horizontal="center" vertical="center"/>
    </xf>
    <xf numFmtId="0" fontId="36" fillId="0" borderId="0" xfId="0" applyNumberFormat="1" applyFont="1" applyFill="1" applyAlignment="1" applyProtection="1">
      <alignment vertical="center"/>
    </xf>
    <xf numFmtId="0" fontId="36" fillId="0" borderId="0" xfId="0" applyNumberFormat="1" applyFont="1" applyFill="1" applyAlignment="1" applyProtection="1">
      <alignment horizontal="right" vertic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0" fontId="37" fillId="0" borderId="6" xfId="0" applyNumberFormat="1" applyFont="1" applyFill="1" applyBorder="1" applyAlignment="1" applyProtection="1">
      <alignment horizontal="center" vertical="center"/>
    </xf>
    <xf numFmtId="0" fontId="37" fillId="0" borderId="8" xfId="0" applyNumberFormat="1" applyFont="1" applyFill="1" applyBorder="1" applyAlignment="1" applyProtection="1">
      <alignment horizontal="center" vertical="center"/>
    </xf>
    <xf numFmtId="0" fontId="37" fillId="0" borderId="10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82" fontId="48" fillId="0" borderId="6" xfId="0" applyNumberFormat="1" applyFont="1" applyFill="1" applyBorder="1" applyAlignment="1">
      <alignment horizontal="right" vertical="center" wrapText="1"/>
    </xf>
    <xf numFmtId="0" fontId="5" fillId="5" borderId="6" xfId="0" applyNumberFormat="1" applyFont="1" applyFill="1" applyBorder="1" applyAlignment="1" applyProtection="1">
      <alignment vertical="center"/>
    </xf>
    <xf numFmtId="3" fontId="5" fillId="5" borderId="6" xfId="0" applyNumberFormat="1" applyFont="1" applyFill="1" applyBorder="1" applyAlignment="1" applyProtection="1">
      <alignment horizontal="right" vertical="center"/>
    </xf>
    <xf numFmtId="3" fontId="5" fillId="6" borderId="6" xfId="0" applyNumberFormat="1" applyFont="1" applyFill="1" applyBorder="1" applyAlignment="1" applyProtection="1">
      <alignment horizontal="right" vertical="center"/>
    </xf>
    <xf numFmtId="0" fontId="5" fillId="5" borderId="6" xfId="0" applyNumberFormat="1" applyFont="1" applyFill="1" applyBorder="1" applyAlignment="1" applyProtection="1">
      <alignment horizontal="right" vertical="center"/>
    </xf>
    <xf numFmtId="0" fontId="5" fillId="5" borderId="6" xfId="0" applyNumberFormat="1" applyFont="1" applyFill="1" applyBorder="1" applyAlignment="1" applyProtection="1"/>
    <xf numFmtId="0" fontId="42" fillId="5" borderId="6" xfId="0" applyNumberFormat="1" applyFont="1" applyFill="1" applyBorder="1" applyAlignment="1" applyProtection="1">
      <alignment horizontal="center" vertical="center"/>
    </xf>
    <xf numFmtId="3" fontId="37" fillId="0" borderId="1" xfId="0" applyNumberFormat="1" applyFont="1" applyFill="1" applyBorder="1" applyAlignment="1">
      <alignment horizontal="center" vertical="center"/>
    </xf>
    <xf numFmtId="3" fontId="37" fillId="0" borderId="6" xfId="0" applyNumberFormat="1" applyFont="1" applyFill="1" applyBorder="1" applyAlignment="1">
      <alignment horizontal="center" vertical="center"/>
    </xf>
    <xf numFmtId="3" fontId="37" fillId="0" borderId="1" xfId="0" applyNumberFormat="1" applyFont="1" applyFill="1" applyBorder="1" applyAlignment="1">
      <alignment horizontal="center" vertical="center" wrapText="1"/>
    </xf>
    <xf numFmtId="0" fontId="6" fillId="0" borderId="5" xfId="50" applyFont="1" applyFill="1" applyBorder="1" applyAlignment="1" applyProtection="1">
      <alignment horizontal="left" vertical="center"/>
      <protection locked="0"/>
    </xf>
    <xf numFmtId="0" fontId="42" fillId="0" borderId="6" xfId="50" applyFont="1" applyFill="1" applyBorder="1" applyAlignment="1" applyProtection="1">
      <alignment vertical="center"/>
      <protection locked="0"/>
    </xf>
    <xf numFmtId="41" fontId="48" fillId="0" borderId="6" xfId="0" applyNumberFormat="1" applyFont="1" applyFill="1" applyBorder="1" applyAlignment="1" applyProtection="1">
      <alignment horizontal="right" vertical="center"/>
      <protection locked="0"/>
    </xf>
    <xf numFmtId="183" fontId="53" fillId="0" borderId="6" xfId="0" applyNumberFormat="1" applyFont="1" applyFill="1" applyBorder="1" applyAlignment="1" applyProtection="1">
      <alignment horizontal="right" vertical="center"/>
      <protection locked="0"/>
    </xf>
    <xf numFmtId="41" fontId="48" fillId="0" borderId="6" xfId="0" applyNumberFormat="1" applyFont="1" applyFill="1" applyBorder="1" applyAlignment="1" applyProtection="1">
      <alignment vertical="center"/>
      <protection locked="0"/>
    </xf>
    <xf numFmtId="0" fontId="13" fillId="0" borderId="6" xfId="0" applyFont="1" applyBorder="1" applyAlignment="1">
      <alignment vertical="center"/>
    </xf>
    <xf numFmtId="0" fontId="0" fillId="0" borderId="6" xfId="0" applyFont="1" applyFill="1" applyBorder="1" applyAlignment="1" applyProtection="1">
      <alignment vertical="center"/>
      <protection locked="0"/>
    </xf>
    <xf numFmtId="183" fontId="13" fillId="0" borderId="6" xfId="0" applyNumberFormat="1" applyFont="1" applyBorder="1" applyAlignment="1">
      <alignment vertical="center"/>
    </xf>
    <xf numFmtId="0" fontId="5" fillId="0" borderId="6" xfId="0" applyNumberFormat="1" applyFont="1" applyFill="1" applyBorder="1" applyAlignment="1">
      <alignment wrapText="1"/>
    </xf>
    <xf numFmtId="183" fontId="41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183" fontId="57" fillId="0" borderId="6" xfId="0" applyNumberFormat="1" applyFont="1" applyBorder="1" applyAlignment="1">
      <alignment vertical="center"/>
    </xf>
    <xf numFmtId="178" fontId="48" fillId="0" borderId="6" xfId="0" applyNumberFormat="1" applyFont="1" applyFill="1" applyBorder="1" applyAlignment="1" applyProtection="1">
      <alignment vertical="center" wrapText="1"/>
    </xf>
    <xf numFmtId="178" fontId="53" fillId="0" borderId="6" xfId="0" applyNumberFormat="1" applyFont="1" applyFill="1" applyBorder="1" applyAlignment="1">
      <alignment horizontal="right" vertical="center" wrapText="1"/>
    </xf>
    <xf numFmtId="178" fontId="5" fillId="0" borderId="6" xfId="0" applyNumberFormat="1" applyFont="1" applyFill="1" applyBorder="1" applyAlignment="1" applyProtection="1">
      <alignment vertical="center" wrapText="1"/>
    </xf>
    <xf numFmtId="178" fontId="58" fillId="0" borderId="6" xfId="0" applyNumberFormat="1" applyFont="1" applyFill="1" applyBorder="1" applyAlignment="1" applyProtection="1">
      <alignment vertical="center" wrapText="1"/>
    </xf>
    <xf numFmtId="0" fontId="33" fillId="0" borderId="0" xfId="0" applyFont="1" applyFill="1" applyAlignment="1">
      <alignment horizontal="right"/>
    </xf>
    <xf numFmtId="0" fontId="20" fillId="0" borderId="22" xfId="50" applyFont="1" applyBorder="1" applyAlignment="1">
      <alignment horizontal="center" vertical="center" wrapText="1"/>
    </xf>
    <xf numFmtId="178" fontId="20" fillId="0" borderId="36" xfId="50" applyNumberFormat="1" applyFont="1" applyFill="1" applyBorder="1" applyAlignment="1" applyProtection="1">
      <alignment horizontal="center" vertical="center" wrapText="1"/>
      <protection locked="0"/>
    </xf>
    <xf numFmtId="178" fontId="20" fillId="0" borderId="37" xfId="50" applyNumberFormat="1" applyFont="1" applyFill="1" applyBorder="1" applyAlignment="1" applyProtection="1">
      <alignment horizontal="center" vertical="center" wrapText="1"/>
      <protection locked="0"/>
    </xf>
    <xf numFmtId="178" fontId="20" fillId="0" borderId="38" xfId="50" applyNumberFormat="1" applyFont="1" applyFill="1" applyBorder="1" applyAlignment="1" applyProtection="1">
      <alignment horizontal="center" vertical="center" wrapText="1"/>
      <protection locked="0"/>
    </xf>
    <xf numFmtId="183" fontId="12" fillId="0" borderId="3" xfId="0" applyNumberFormat="1" applyFont="1" applyBorder="1" applyAlignment="1">
      <alignment horizontal="center" vertical="center"/>
    </xf>
    <xf numFmtId="183" fontId="12" fillId="0" borderId="4" xfId="0" applyNumberFormat="1" applyFont="1" applyBorder="1" applyAlignment="1">
      <alignment horizontal="center" vertical="center"/>
    </xf>
    <xf numFmtId="0" fontId="20" fillId="0" borderId="24" xfId="50" applyFont="1" applyBorder="1" applyAlignment="1">
      <alignment horizontal="center" vertical="center" wrapText="1"/>
    </xf>
    <xf numFmtId="178" fontId="6" fillId="0" borderId="23" xfId="50" applyNumberFormat="1" applyFont="1" applyFill="1" applyBorder="1" applyAlignment="1" applyProtection="1">
      <alignment vertical="center" wrapText="1"/>
      <protection locked="0"/>
    </xf>
    <xf numFmtId="0" fontId="20" fillId="0" borderId="6" xfId="50" applyFont="1" applyBorder="1" applyAlignment="1">
      <alignment horizontal="center" vertical="center" wrapText="1"/>
    </xf>
    <xf numFmtId="183" fontId="6" fillId="0" borderId="6" xfId="50" applyNumberFormat="1" applyFont="1" applyFill="1" applyBorder="1" applyAlignment="1" applyProtection="1">
      <alignment vertical="center" wrapText="1"/>
      <protection locked="0"/>
    </xf>
    <xf numFmtId="183" fontId="20" fillId="0" borderId="7" xfId="50" applyNumberFormat="1" applyFont="1" applyBorder="1" applyAlignment="1">
      <alignment vertical="center" wrapText="1"/>
    </xf>
    <xf numFmtId="41" fontId="8" fillId="0" borderId="6" xfId="0" applyNumberFormat="1" applyFont="1" applyFill="1" applyBorder="1" applyAlignment="1" applyProtection="1">
      <alignment horizontal="center" vertical="center"/>
      <protection locked="0"/>
    </xf>
    <xf numFmtId="178" fontId="8" fillId="0" borderId="6" xfId="50" applyNumberFormat="1" applyFont="1" applyFill="1" applyBorder="1" applyAlignment="1" applyProtection="1">
      <alignment horizontal="center" vertical="center"/>
      <protection locked="0"/>
    </xf>
    <xf numFmtId="10" fontId="6" fillId="0" borderId="6" xfId="50" applyNumberFormat="1" applyFont="1" applyFill="1" applyBorder="1" applyAlignment="1" applyProtection="1">
      <alignment horizontal="center" vertical="center"/>
      <protection locked="0"/>
    </xf>
    <xf numFmtId="10" fontId="6" fillId="0" borderId="7" xfId="50" applyNumberFormat="1" applyFont="1" applyFill="1" applyBorder="1" applyAlignment="1" applyProtection="1">
      <alignment horizontal="center" vertical="center"/>
      <protection locked="0"/>
    </xf>
    <xf numFmtId="10" fontId="8" fillId="0" borderId="6" xfId="50" applyNumberFormat="1" applyFont="1" applyFill="1" applyBorder="1" applyAlignment="1" applyProtection="1">
      <alignment horizontal="center" vertical="center"/>
      <protection locked="0"/>
    </xf>
    <xf numFmtId="10" fontId="8" fillId="0" borderId="7" xfId="50" applyNumberFormat="1" applyFont="1" applyFill="1" applyBorder="1" applyAlignment="1" applyProtection="1">
      <alignment horizontal="center" vertical="center"/>
      <protection locked="0"/>
    </xf>
    <xf numFmtId="0" fontId="8" fillId="0" borderId="11" xfId="50" applyFont="1" applyFill="1" applyBorder="1" applyAlignment="1" applyProtection="1">
      <alignment vertical="center"/>
      <protection locked="0"/>
    </xf>
    <xf numFmtId="178" fontId="8" fillId="0" borderId="12" xfId="50" applyNumberFormat="1" applyFont="1" applyFill="1" applyBorder="1" applyAlignment="1" applyProtection="1">
      <alignment horizontal="center" vertical="center"/>
      <protection locked="0"/>
    </xf>
    <xf numFmtId="10" fontId="8" fillId="0" borderId="12" xfId="50" applyNumberFormat="1" applyFont="1" applyFill="1" applyBorder="1" applyAlignment="1" applyProtection="1">
      <alignment horizontal="center" vertical="center"/>
      <protection locked="0"/>
    </xf>
    <xf numFmtId="10" fontId="8" fillId="0" borderId="13" xfId="50" applyNumberFormat="1" applyFont="1" applyFill="1" applyBorder="1" applyAlignment="1" applyProtection="1">
      <alignment horizontal="center" vertical="center"/>
      <protection locked="0"/>
    </xf>
    <xf numFmtId="182" fontId="48" fillId="0" borderId="6" xfId="0" applyNumberFormat="1" applyFont="1" applyFill="1" applyBorder="1" applyAlignment="1">
      <alignment horizontal="center" vertical="center" wrapText="1"/>
    </xf>
    <xf numFmtId="0" fontId="49" fillId="0" borderId="0" xfId="0" applyNumberFormat="1" applyFont="1" applyFill="1" applyAlignment="1" applyProtection="1">
      <alignment horizontal="center" vertical="center"/>
    </xf>
    <xf numFmtId="0" fontId="17" fillId="0" borderId="0" xfId="0" applyNumberFormat="1" applyFont="1" applyFill="1" applyAlignment="1" applyProtection="1">
      <alignment horizontal="right" vertical="center"/>
    </xf>
    <xf numFmtId="0" fontId="50" fillId="0" borderId="6" xfId="0" applyNumberFormat="1" applyFont="1" applyFill="1" applyBorder="1" applyAlignment="1" applyProtection="1">
      <alignment horizontal="center" vertical="center"/>
    </xf>
    <xf numFmtId="0" fontId="50" fillId="0" borderId="6" xfId="0" applyNumberFormat="1" applyFont="1" applyFill="1" applyBorder="1" applyAlignment="1" applyProtection="1">
      <alignment vertical="center"/>
    </xf>
    <xf numFmtId="3" fontId="17" fillId="0" borderId="6" xfId="0" applyNumberFormat="1" applyFont="1" applyFill="1" applyBorder="1" applyAlignment="1" applyProtection="1">
      <alignment horizontal="right" vertical="center"/>
    </xf>
    <xf numFmtId="0" fontId="17" fillId="0" borderId="6" xfId="0" applyNumberFormat="1" applyFont="1" applyFill="1" applyBorder="1" applyAlignment="1" applyProtection="1">
      <alignment vertical="center"/>
    </xf>
    <xf numFmtId="3" fontId="17" fillId="0" borderId="1" xfId="0" applyNumberFormat="1" applyFont="1" applyFill="1" applyBorder="1" applyAlignment="1" applyProtection="1">
      <alignment horizontal="right" vertical="center"/>
    </xf>
    <xf numFmtId="0" fontId="17" fillId="0" borderId="8" xfId="0" applyNumberFormat="1" applyFont="1" applyFill="1" applyBorder="1" applyAlignment="1" applyProtection="1">
      <alignment vertical="center"/>
    </xf>
    <xf numFmtId="3" fontId="17" fillId="0" borderId="10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36" fillId="0" borderId="0" xfId="54" applyNumberFormat="1" applyFont="1" applyFill="1" applyBorder="1" applyAlignment="1" applyProtection="1"/>
    <xf numFmtId="0" fontId="37" fillId="0" borderId="6" xfId="54" applyNumberFormat="1" applyFont="1" applyFill="1" applyBorder="1" applyAlignment="1" applyProtection="1">
      <alignment horizontal="center" vertical="center"/>
    </xf>
    <xf numFmtId="0" fontId="37" fillId="0" borderId="6" xfId="54" applyNumberFormat="1" applyFont="1" applyFill="1" applyBorder="1" applyAlignment="1" applyProtection="1">
      <alignment horizontal="center" vertical="center" wrapText="1"/>
    </xf>
    <xf numFmtId="49" fontId="37" fillId="0" borderId="8" xfId="0" applyNumberFormat="1" applyFont="1" applyFill="1" applyBorder="1" applyAlignment="1" applyProtection="1">
      <alignment horizontal="left" vertical="center"/>
    </xf>
    <xf numFmtId="0" fontId="0" fillId="0" borderId="6" xfId="0" applyBorder="1" applyAlignment="1">
      <alignment vertical="center" wrapText="1"/>
    </xf>
    <xf numFmtId="0" fontId="17" fillId="0" borderId="6" xfId="0" applyNumberFormat="1" applyFont="1" applyFill="1" applyBorder="1" applyAlignment="1" applyProtection="1">
      <alignment horizontal="left" vertical="center"/>
    </xf>
    <xf numFmtId="0" fontId="0" fillId="0" borderId="6" xfId="0" applyBorder="1">
      <alignment vertical="center"/>
    </xf>
    <xf numFmtId="49" fontId="5" fillId="0" borderId="8" xfId="0" applyNumberFormat="1" applyFont="1" applyFill="1" applyBorder="1" applyAlignment="1" applyProtection="1">
      <alignment horizontal="left" vertical="center"/>
    </xf>
    <xf numFmtId="49" fontId="37" fillId="0" borderId="8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54" applyNumberFormat="1" applyFont="1" applyFill="1" applyBorder="1" applyAlignment="1" applyProtection="1">
      <alignment vertical="center"/>
    </xf>
    <xf numFmtId="0" fontId="36" fillId="0" borderId="0" xfId="54" applyNumberFormat="1" applyFont="1" applyFill="1" applyBorder="1" applyAlignment="1" applyProtection="1">
      <alignment horizontal="right" vertical="center"/>
    </xf>
    <xf numFmtId="0" fontId="29" fillId="0" borderId="6" xfId="54" applyNumberFormat="1" applyFont="1" applyFill="1" applyBorder="1" applyAlignment="1" applyProtection="1">
      <alignment vertical="center" wrapText="1"/>
    </xf>
    <xf numFmtId="183" fontId="2" fillId="0" borderId="6" xfId="0" applyNumberFormat="1" applyFont="1" applyBorder="1">
      <alignment vertical="center"/>
    </xf>
    <xf numFmtId="0" fontId="33" fillId="0" borderId="0" xfId="0" applyFont="1" applyFill="1" applyAlignment="1" applyProtection="1">
      <protection locked="0"/>
    </xf>
    <xf numFmtId="0" fontId="34" fillId="0" borderId="0" xfId="0" applyFont="1" applyFill="1" applyAlignment="1" applyProtection="1">
      <protection locked="0"/>
    </xf>
    <xf numFmtId="0" fontId="0" fillId="0" borderId="0" xfId="0" applyFont="1" applyFill="1" applyAlignment="1" applyProtection="1">
      <protection locked="0"/>
    </xf>
    <xf numFmtId="10" fontId="0" fillId="0" borderId="0" xfId="0" applyNumberFormat="1" applyFont="1" applyFill="1" applyAlignment="1" applyProtection="1"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6" fillId="0" borderId="0" xfId="0" applyFont="1" applyFill="1" applyAlignment="1" applyProtection="1">
      <alignment horizontal="left" wrapText="1"/>
      <protection locked="0"/>
    </xf>
    <xf numFmtId="0" fontId="36" fillId="0" borderId="0" xfId="0" applyFont="1" applyFill="1" applyAlignment="1" applyProtection="1">
      <alignment wrapText="1"/>
      <protection locked="0"/>
    </xf>
    <xf numFmtId="10" fontId="33" fillId="0" borderId="0" xfId="0" applyNumberFormat="1" applyFont="1" applyFill="1" applyAlignment="1" applyProtection="1">
      <protection locked="0"/>
    </xf>
    <xf numFmtId="0" fontId="37" fillId="0" borderId="6" xfId="0" applyFont="1" applyFill="1" applyBorder="1" applyAlignment="1" applyProtection="1">
      <alignment horizontal="center" vertical="center" wrapText="1"/>
      <protection locked="0"/>
    </xf>
    <xf numFmtId="10" fontId="3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8" xfId="0" applyFont="1" applyFill="1" applyBorder="1" applyAlignment="1" applyProtection="1">
      <alignment horizontal="center" vertical="center" wrapText="1"/>
      <protection locked="0"/>
    </xf>
    <xf numFmtId="0" fontId="59" fillId="5" borderId="6" xfId="0" applyNumberFormat="1" applyFont="1" applyFill="1" applyBorder="1" applyAlignment="1" applyProtection="1">
      <alignment horizontal="left" vertical="center"/>
    </xf>
    <xf numFmtId="178" fontId="5" fillId="0" borderId="39" xfId="0" applyNumberFormat="1" applyFont="1" applyFill="1" applyBorder="1" applyAlignment="1" applyProtection="1"/>
    <xf numFmtId="10" fontId="34" fillId="0" borderId="6" xfId="0" applyNumberFormat="1" applyFont="1" applyFill="1" applyBorder="1" applyAlignment="1" applyProtection="1">
      <protection locked="0"/>
    </xf>
    <xf numFmtId="0" fontId="34" fillId="0" borderId="8" xfId="0" applyFont="1" applyFill="1" applyBorder="1" applyAlignment="1" applyProtection="1">
      <protection locked="0"/>
    </xf>
    <xf numFmtId="178" fontId="48" fillId="0" borderId="6" xfId="0" applyNumberFormat="1" applyFont="1" applyFill="1" applyBorder="1" applyAlignment="1" applyProtection="1">
      <alignment horizontal="right" vertical="center" wrapText="1"/>
      <protection locked="0"/>
    </xf>
    <xf numFmtId="178" fontId="5" fillId="0" borderId="9" xfId="0" applyNumberFormat="1" applyFont="1" applyFill="1" applyBorder="1" applyAlignment="1" applyProtection="1"/>
    <xf numFmtId="3" fontId="17" fillId="5" borderId="1" xfId="0" applyNumberFormat="1" applyFont="1" applyFill="1" applyBorder="1" applyAlignment="1" applyProtection="1">
      <alignment horizontal="right" vertical="center"/>
    </xf>
    <xf numFmtId="0" fontId="59" fillId="5" borderId="8" xfId="0" applyNumberFormat="1" applyFont="1" applyFill="1" applyBorder="1" applyAlignment="1" applyProtection="1">
      <alignment horizontal="left" vertical="center"/>
    </xf>
    <xf numFmtId="3" fontId="17" fillId="5" borderId="10" xfId="0" applyNumberFormat="1" applyFont="1" applyFill="1" applyBorder="1" applyAlignment="1" applyProtection="1">
      <alignment horizontal="right" vertical="center"/>
    </xf>
    <xf numFmtId="0" fontId="34" fillId="0" borderId="6" xfId="0" applyFont="1" applyFill="1" applyBorder="1" applyAlignment="1" applyProtection="1">
      <protection locked="0"/>
    </xf>
    <xf numFmtId="178" fontId="5" fillId="0" borderId="9" xfId="0" applyNumberFormat="1" applyFont="1" applyFill="1" applyBorder="1" applyAlignment="1" applyProtection="1">
      <alignment horizontal="right"/>
    </xf>
    <xf numFmtId="0" fontId="59" fillId="5" borderId="6" xfId="0" applyNumberFormat="1" applyFont="1" applyFill="1" applyBorder="1" applyAlignment="1" applyProtection="1">
      <alignment vertical="center"/>
    </xf>
    <xf numFmtId="178" fontId="5" fillId="0" borderId="6" xfId="0" applyNumberFormat="1" applyFont="1" applyFill="1" applyBorder="1" applyAlignment="1" applyProtection="1"/>
    <xf numFmtId="178" fontId="5" fillId="0" borderId="10" xfId="0" applyNumberFormat="1" applyFont="1" applyFill="1" applyBorder="1" applyAlignment="1" applyProtection="1"/>
    <xf numFmtId="0" fontId="50" fillId="0" borderId="6" xfId="0" applyNumberFormat="1" applyFont="1" applyFill="1" applyBorder="1" applyAlignment="1" applyProtection="1">
      <alignment horizontal="left" vertical="center"/>
    </xf>
    <xf numFmtId="178" fontId="48" fillId="0" borderId="40" xfId="0" applyNumberFormat="1" applyFont="1" applyFill="1" applyBorder="1" applyAlignment="1" applyProtection="1">
      <alignment horizontal="right" vertical="center" wrapText="1"/>
      <protection locked="0"/>
    </xf>
    <xf numFmtId="178" fontId="5" fillId="0" borderId="40" xfId="0" applyNumberFormat="1" applyFont="1" applyFill="1" applyBorder="1" applyAlignment="1" applyProtection="1"/>
    <xf numFmtId="178" fontId="5" fillId="0" borderId="41" xfId="0" applyNumberFormat="1" applyFont="1" applyFill="1" applyBorder="1" applyAlignment="1" applyProtection="1"/>
    <xf numFmtId="49" fontId="37" fillId="0" borderId="6" xfId="0" applyNumberFormat="1" applyFont="1" applyFill="1" applyBorder="1" applyAlignment="1" applyProtection="1">
      <alignment horizontal="center" vertical="center"/>
      <protection locked="0"/>
    </xf>
    <xf numFmtId="0" fontId="53" fillId="0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ont="1" applyFill="1" applyBorder="1" applyAlignment="1" applyProtection="1">
      <protection locked="0"/>
    </xf>
    <xf numFmtId="10" fontId="0" fillId="0" borderId="6" xfId="0" applyNumberFormat="1" applyFont="1" applyFill="1" applyBorder="1" applyAlignment="1" applyProtection="1">
      <protection locked="0"/>
    </xf>
    <xf numFmtId="0" fontId="0" fillId="0" borderId="8" xfId="0" applyFont="1" applyFill="1" applyBorder="1" applyAlignment="1" applyProtection="1">
      <protection locked="0"/>
    </xf>
    <xf numFmtId="0" fontId="60" fillId="0" borderId="0" xfId="0" applyFont="1" applyFill="1" applyAlignment="1"/>
    <xf numFmtId="0" fontId="61" fillId="0" borderId="0" xfId="0" applyFont="1" applyFill="1" applyAlignment="1">
      <alignment horizontal="center"/>
    </xf>
    <xf numFmtId="0" fontId="36" fillId="0" borderId="0" xfId="0" applyFont="1" applyFill="1" applyAlignment="1">
      <alignment horizontal="left"/>
    </xf>
    <xf numFmtId="0" fontId="5" fillId="0" borderId="0" xfId="0" applyFont="1" applyFill="1" applyAlignment="1"/>
    <xf numFmtId="0" fontId="37" fillId="0" borderId="8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62" fillId="0" borderId="6" xfId="0" applyFont="1" applyBorder="1">
      <alignment vertical="center"/>
    </xf>
    <xf numFmtId="178" fontId="63" fillId="0" borderId="6" xfId="50" applyNumberFormat="1" applyFont="1" applyFill="1" applyBorder="1" applyAlignment="1" applyProtection="1">
      <alignment horizontal="right" vertical="center"/>
      <protection locked="0"/>
    </xf>
    <xf numFmtId="10" fontId="64" fillId="0" borderId="6" xfId="0" applyNumberFormat="1" applyFont="1" applyFill="1" applyBorder="1" applyAlignment="1">
      <alignment horizontal="right" vertical="center" wrapText="1"/>
    </xf>
    <xf numFmtId="1" fontId="63" fillId="0" borderId="6" xfId="0" applyNumberFormat="1" applyFont="1" applyFill="1" applyBorder="1" applyAlignment="1">
      <alignment horizontal="left" vertical="center"/>
    </xf>
    <xf numFmtId="182" fontId="65" fillId="0" borderId="6" xfId="0" applyNumberFormat="1" applyFont="1" applyFill="1" applyBorder="1" applyAlignment="1">
      <alignment horizontal="center" vertical="center" wrapText="1"/>
    </xf>
    <xf numFmtId="0" fontId="63" fillId="0" borderId="6" xfId="0" applyFont="1" applyFill="1" applyBorder="1" applyAlignment="1"/>
    <xf numFmtId="178" fontId="65" fillId="0" borderId="6" xfId="50" applyNumberFormat="1" applyFont="1" applyFill="1" applyBorder="1" applyAlignment="1" applyProtection="1">
      <alignment horizontal="right" vertical="center"/>
      <protection locked="0"/>
    </xf>
    <xf numFmtId="10" fontId="66" fillId="0" borderId="6" xfId="0" applyNumberFormat="1" applyFont="1" applyFill="1" applyBorder="1" applyAlignment="1">
      <alignment horizontal="right" vertical="center" wrapText="1"/>
    </xf>
    <xf numFmtId="177" fontId="67" fillId="0" borderId="10" xfId="0" applyNumberFormat="1" applyFont="1" applyFill="1" applyBorder="1" applyAlignment="1" applyProtection="1">
      <alignment vertical="center"/>
      <protection locked="0"/>
    </xf>
    <xf numFmtId="178" fontId="68" fillId="0" borderId="6" xfId="0" applyNumberFormat="1" applyFont="1" applyFill="1" applyBorder="1" applyAlignment="1">
      <alignment horizontal="right" vertical="center" wrapText="1"/>
    </xf>
    <xf numFmtId="10" fontId="68" fillId="0" borderId="6" xfId="0" applyNumberFormat="1" applyFont="1" applyFill="1" applyBorder="1" applyAlignment="1">
      <alignment horizontal="right" vertical="center" wrapText="1"/>
    </xf>
    <xf numFmtId="177" fontId="5" fillId="0" borderId="10" xfId="0" applyNumberFormat="1" applyFont="1" applyFill="1" applyBorder="1" applyAlignment="1" applyProtection="1">
      <alignment vertical="center"/>
      <protection locked="0"/>
    </xf>
    <xf numFmtId="41" fontId="63" fillId="0" borderId="6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Font="1" applyFill="1" applyBorder="1" applyAlignment="1">
      <alignment horizontal="left" vertical="center" wrapText="1"/>
    </xf>
    <xf numFmtId="177" fontId="5" fillId="0" borderId="6" xfId="0" applyNumberFormat="1" applyFont="1" applyFill="1" applyBorder="1" applyAlignment="1" applyProtection="1">
      <alignment vertical="center"/>
      <protection locked="0"/>
    </xf>
    <xf numFmtId="177" fontId="5" fillId="0" borderId="6" xfId="0" applyNumberFormat="1" applyFont="1" applyFill="1" applyBorder="1" applyAlignment="1" applyProtection="1">
      <alignment vertical="center" wrapText="1"/>
      <protection locked="0"/>
    </xf>
    <xf numFmtId="0" fontId="62" fillId="0" borderId="10" xfId="0" applyFont="1" applyBorder="1">
      <alignment vertical="center"/>
    </xf>
    <xf numFmtId="177" fontId="67" fillId="0" borderId="6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 applyProtection="1">
      <alignment vertical="center"/>
      <protection locked="0"/>
    </xf>
    <xf numFmtId="1" fontId="63" fillId="0" borderId="0" xfId="50" applyNumberFormat="1" applyFont="1" applyFill="1" applyBorder="1" applyAlignment="1" applyProtection="1">
      <alignment vertical="center"/>
      <protection locked="0"/>
    </xf>
    <xf numFmtId="0" fontId="69" fillId="0" borderId="0" xfId="0" applyFont="1" applyFill="1" applyBorder="1" applyAlignment="1"/>
    <xf numFmtId="10" fontId="69" fillId="0" borderId="0" xfId="0" applyNumberFormat="1" applyFont="1" applyFill="1" applyBorder="1" applyAlignment="1"/>
    <xf numFmtId="0" fontId="61" fillId="0" borderId="0" xfId="0" applyFont="1" applyFill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70" fillId="0" borderId="0" xfId="0" applyFont="1" applyFill="1" applyAlignment="1">
      <alignment vertical="center"/>
    </xf>
    <xf numFmtId="0" fontId="69" fillId="0" borderId="0" xfId="0" applyFont="1" applyFill="1" applyAlignment="1">
      <alignment vertical="center"/>
    </xf>
    <xf numFmtId="0" fontId="71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2" fillId="0" borderId="0" xfId="0" applyFont="1">
      <alignment vertical="center"/>
    </xf>
    <xf numFmtId="0" fontId="73" fillId="0" borderId="0" xfId="0" applyFont="1" applyAlignment="1">
      <alignment horizontal="center" vertical="center"/>
    </xf>
    <xf numFmtId="0" fontId="71" fillId="0" borderId="0" xfId="0" applyFont="1" applyAlignment="1">
      <alignment vertical="center"/>
    </xf>
    <xf numFmtId="57" fontId="71" fillId="0" borderId="0" xfId="0" applyNumberFormat="1" applyFont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3232" xfId="50"/>
    <cellStyle name="Normal" xfId="51"/>
    <cellStyle name="常规 2" xfId="52"/>
    <cellStyle name="常规 3" xfId="53"/>
    <cellStyle name="常规 4" xfId="54"/>
    <cellStyle name="常规_Sheet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152;&#37009;&#21306;&#24635;&#20915;&#31639;0505&#24066;&#368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0&#24180;&#25919;&#24220;&#20915;&#31639;&#20844;&#24320;\&#20154;&#22823;&#25253;&#21578;&#34920;&#26684;\&#37152;&#37009;&#21306;&#24635;&#20915;&#31639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>
        <row r="5">
          <cell r="C5">
            <v>88595</v>
          </cell>
        </row>
      </sheetData>
      <sheetData sheetId="4">
        <row r="5">
          <cell r="C5">
            <v>374032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Y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view="pageBreakPreview" zoomScaleNormal="100" zoomScaleSheetLayoutView="100" topLeftCell="A5" workbookViewId="0">
      <selection activeCell="A7" sqref="A7:E7"/>
    </sheetView>
  </sheetViews>
  <sheetFormatPr defaultColWidth="8" defaultRowHeight="18.75" outlineLevelCol="4"/>
  <cols>
    <col min="1" max="5" width="14.375" style="440" customWidth="1"/>
    <col min="6" max="6" width="10.375" style="440" customWidth="1"/>
    <col min="7" max="7" width="8" style="440"/>
    <col min="8" max="11" width="8" style="441"/>
    <col min="12" max="16384" width="8" style="442"/>
  </cols>
  <sheetData>
    <row r="1" ht="24" customHeight="1"/>
    <row r="6" ht="29.25" customHeight="1" spans="1:5">
      <c r="A6" s="443" t="s">
        <v>0</v>
      </c>
      <c r="B6" s="443"/>
      <c r="C6" s="443"/>
      <c r="D6" s="443"/>
      <c r="E6" s="443"/>
    </row>
    <row r="7" ht="72" customHeight="1" spans="1:5">
      <c r="A7" s="443" t="s">
        <v>1</v>
      </c>
      <c r="B7" s="443"/>
      <c r="C7" s="443"/>
      <c r="D7" s="443"/>
      <c r="E7" s="443"/>
    </row>
    <row r="8" spans="1:5">
      <c r="A8" s="444"/>
      <c r="B8" s="444"/>
      <c r="C8" s="444"/>
      <c r="D8" s="444"/>
      <c r="E8" s="444"/>
    </row>
    <row r="27" ht="11.25" customHeight="1"/>
    <row r="28" hidden="1"/>
    <row r="29" hidden="1"/>
    <row r="30" spans="1:1">
      <c r="A30" s="440" t="s">
        <v>2</v>
      </c>
    </row>
    <row r="31" spans="1:5">
      <c r="A31" s="445">
        <v>44788</v>
      </c>
      <c r="B31" s="445"/>
      <c r="C31" s="445"/>
      <c r="D31" s="445"/>
      <c r="E31" s="445"/>
    </row>
    <row r="38" ht="41.25" customHeight="1"/>
  </sheetData>
  <mergeCells count="4">
    <mergeCell ref="A6:E6"/>
    <mergeCell ref="A7:E7"/>
    <mergeCell ref="A30:E30"/>
    <mergeCell ref="A31:E31"/>
  </mergeCells>
  <pageMargins left="1.08" right="0.75" top="1" bottom="1" header="0.5" footer="0.5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view="pageBreakPreview" zoomScaleNormal="100" zoomScaleSheetLayoutView="100" workbookViewId="0">
      <selection activeCell="B6" sqref="B6"/>
    </sheetView>
  </sheetViews>
  <sheetFormatPr defaultColWidth="8" defaultRowHeight="14.25" outlineLevelRow="7" outlineLevelCol="6"/>
  <cols>
    <col min="1" max="1" width="41.625" style="160" customWidth="1"/>
    <col min="2" max="2" width="13.375" style="160" customWidth="1"/>
    <col min="3" max="3" width="12.125" style="160" customWidth="1"/>
    <col min="4" max="4" width="11.625" style="160" customWidth="1"/>
    <col min="5" max="5" width="10.375" style="160" customWidth="1"/>
    <col min="6" max="6" width="9.25" style="160" customWidth="1"/>
    <col min="7" max="7" width="12.875" style="160" customWidth="1"/>
    <col min="8" max="16384" width="8" style="160"/>
  </cols>
  <sheetData>
    <row r="1" ht="55.5" customHeight="1" spans="1:7">
      <c r="A1" s="176" t="s">
        <v>1382</v>
      </c>
      <c r="B1" s="176"/>
      <c r="C1" s="176"/>
      <c r="D1" s="176"/>
      <c r="E1" s="176"/>
      <c r="F1" s="176"/>
      <c r="G1" s="176"/>
    </row>
    <row r="2" s="177" customFormat="1" ht="20.1" customHeight="1" spans="1:7">
      <c r="A2" s="177" t="s">
        <v>1383</v>
      </c>
      <c r="G2" s="325" t="s">
        <v>1127</v>
      </c>
    </row>
    <row r="3" ht="15" spans="1:7">
      <c r="A3" s="326" t="s">
        <v>1384</v>
      </c>
      <c r="B3" s="327" t="s">
        <v>1385</v>
      </c>
      <c r="C3" s="328"/>
      <c r="D3" s="329"/>
      <c r="E3" s="95" t="s">
        <v>1386</v>
      </c>
      <c r="F3" s="330" t="s">
        <v>1128</v>
      </c>
      <c r="G3" s="331"/>
    </row>
    <row r="4" ht="26.25" customHeight="1" spans="1:7">
      <c r="A4" s="332"/>
      <c r="B4" s="333" t="s">
        <v>1387</v>
      </c>
      <c r="C4" s="333" t="s">
        <v>1388</v>
      </c>
      <c r="D4" s="139" t="s">
        <v>91</v>
      </c>
      <c r="E4" s="334"/>
      <c r="F4" s="335" t="s">
        <v>1389</v>
      </c>
      <c r="G4" s="336" t="s">
        <v>1390</v>
      </c>
    </row>
    <row r="5" ht="36.75" customHeight="1" spans="1:7">
      <c r="A5" s="309" t="s">
        <v>1391</v>
      </c>
      <c r="B5" s="337">
        <v>262150</v>
      </c>
      <c r="C5" s="338">
        <v>71949</v>
      </c>
      <c r="D5" s="338">
        <v>71949</v>
      </c>
      <c r="E5" s="338">
        <v>179392</v>
      </c>
      <c r="F5" s="339">
        <f t="shared" ref="F5:F8" si="0">D5/C5</f>
        <v>1</v>
      </c>
      <c r="G5" s="340">
        <f t="shared" ref="G5:G8" si="1">(D5-E5)/E5</f>
        <v>-0.598928603282198</v>
      </c>
    </row>
    <row r="6" ht="48" customHeight="1" spans="1:7">
      <c r="A6" s="277" t="s">
        <v>1392</v>
      </c>
      <c r="B6" s="338">
        <v>250000</v>
      </c>
      <c r="C6" s="338">
        <v>54693</v>
      </c>
      <c r="D6" s="338">
        <v>54693</v>
      </c>
      <c r="E6" s="338">
        <v>170854</v>
      </c>
      <c r="F6" s="341">
        <f t="shared" si="0"/>
        <v>1</v>
      </c>
      <c r="G6" s="342">
        <f t="shared" si="1"/>
        <v>-0.679884579816686</v>
      </c>
    </row>
    <row r="7" ht="48" customHeight="1" spans="1:7">
      <c r="A7" s="277" t="s">
        <v>1393</v>
      </c>
      <c r="B7" s="338">
        <v>1200</v>
      </c>
      <c r="C7" s="338">
        <v>16896</v>
      </c>
      <c r="D7" s="338">
        <v>16896</v>
      </c>
      <c r="E7" s="338">
        <v>8166</v>
      </c>
      <c r="F7" s="341">
        <f t="shared" si="0"/>
        <v>1</v>
      </c>
      <c r="G7" s="342">
        <f t="shared" si="1"/>
        <v>1.06906686260103</v>
      </c>
    </row>
    <row r="8" ht="48" customHeight="1" spans="1:7">
      <c r="A8" s="343" t="s">
        <v>1394</v>
      </c>
      <c r="B8" s="344">
        <v>150</v>
      </c>
      <c r="C8" s="344">
        <v>360</v>
      </c>
      <c r="D8" s="344">
        <v>360</v>
      </c>
      <c r="E8" s="344">
        <v>372</v>
      </c>
      <c r="F8" s="345">
        <f t="shared" si="0"/>
        <v>1</v>
      </c>
      <c r="G8" s="346">
        <f t="shared" si="1"/>
        <v>-0.032258064516129</v>
      </c>
    </row>
  </sheetData>
  <mergeCells count="5">
    <mergeCell ref="A1:G1"/>
    <mergeCell ref="B3:D3"/>
    <mergeCell ref="F3:G3"/>
    <mergeCell ref="A3:A4"/>
    <mergeCell ref="E3:E4"/>
  </mergeCells>
  <printOptions horizontalCentered="1"/>
  <pageMargins left="0.2" right="0.2" top="0.47" bottom="0.67" header="0.51" footer="0.51"/>
  <pageSetup paperSize="9" orientation="portrait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1"/>
  <sheetViews>
    <sheetView view="pageBreakPreview" zoomScaleNormal="100" zoomScaleSheetLayoutView="100" topLeftCell="A7" workbookViewId="0">
      <selection activeCell="I17" sqref="I17"/>
    </sheetView>
  </sheetViews>
  <sheetFormatPr defaultColWidth="8" defaultRowHeight="14.25"/>
  <cols>
    <col min="1" max="1" width="31.625" style="160" customWidth="1"/>
    <col min="2" max="2" width="10.625" style="160" customWidth="1"/>
    <col min="3" max="3" width="11.75" style="160" customWidth="1"/>
    <col min="4" max="6" width="10.625" style="160" customWidth="1"/>
    <col min="7" max="16384" width="8" style="160"/>
  </cols>
  <sheetData>
    <row r="1" ht="30" customHeight="1" spans="1:6">
      <c r="A1" s="176" t="s">
        <v>1395</v>
      </c>
      <c r="B1" s="176"/>
      <c r="C1" s="176"/>
      <c r="D1" s="176"/>
      <c r="E1" s="176"/>
      <c r="F1" s="176"/>
    </row>
    <row r="2" s="173" customFormat="1" ht="20.1" customHeight="1" spans="1:6">
      <c r="A2" s="177" t="s">
        <v>1396</v>
      </c>
      <c r="B2" s="177"/>
      <c r="C2" s="177"/>
      <c r="D2" s="177"/>
      <c r="E2" s="177"/>
      <c r="F2" s="178" t="s">
        <v>1127</v>
      </c>
    </row>
    <row r="3" s="174" customFormat="1" ht="33.95" customHeight="1" spans="1:6">
      <c r="A3" s="306" t="s">
        <v>35</v>
      </c>
      <c r="B3" s="275" t="s">
        <v>89</v>
      </c>
      <c r="C3" s="212" t="s">
        <v>90</v>
      </c>
      <c r="D3" s="307" t="s">
        <v>91</v>
      </c>
      <c r="E3" s="308" t="s">
        <v>1397</v>
      </c>
      <c r="F3" s="308" t="s">
        <v>93</v>
      </c>
    </row>
    <row r="4" s="174" customFormat="1" ht="33.95" customHeight="1" spans="1:6">
      <c r="A4" s="309" t="s">
        <v>1398</v>
      </c>
      <c r="B4" s="310">
        <v>81813</v>
      </c>
      <c r="C4" s="311">
        <v>108574</v>
      </c>
      <c r="D4" s="311">
        <v>108574</v>
      </c>
      <c r="E4" s="312">
        <v>100</v>
      </c>
      <c r="F4" s="312"/>
    </row>
    <row r="5" ht="24.95" customHeight="1" spans="1:6">
      <c r="A5" s="277" t="s">
        <v>1399</v>
      </c>
      <c r="B5" s="313">
        <v>77999</v>
      </c>
      <c r="C5" s="314">
        <v>78652</v>
      </c>
      <c r="D5" s="314">
        <v>78652</v>
      </c>
      <c r="E5" s="312">
        <v>100</v>
      </c>
      <c r="F5" s="183"/>
    </row>
    <row r="6" ht="24.95" customHeight="1" spans="1:6">
      <c r="A6" s="277" t="s">
        <v>1400</v>
      </c>
      <c r="B6" s="315">
        <v>0</v>
      </c>
      <c r="C6" s="314">
        <v>16</v>
      </c>
      <c r="D6" s="314">
        <v>16</v>
      </c>
      <c r="E6" s="316">
        <v>100</v>
      </c>
      <c r="F6" s="317"/>
    </row>
    <row r="7" ht="24.95" customHeight="1" spans="1:6">
      <c r="A7" s="277" t="s">
        <v>1401</v>
      </c>
      <c r="B7" s="313">
        <v>274</v>
      </c>
      <c r="C7" s="314">
        <v>23363</v>
      </c>
      <c r="D7" s="314">
        <v>23363</v>
      </c>
      <c r="E7" s="318">
        <v>100</v>
      </c>
      <c r="F7" s="317"/>
    </row>
    <row r="8" ht="24.95" customHeight="1" spans="1:6">
      <c r="A8" s="277" t="s">
        <v>1402</v>
      </c>
      <c r="B8" s="319"/>
      <c r="C8" s="319">
        <v>0</v>
      </c>
      <c r="D8" s="319">
        <v>0</v>
      </c>
      <c r="E8" s="320"/>
      <c r="F8" s="317"/>
    </row>
    <row r="9" ht="24.95" customHeight="1" spans="1:6">
      <c r="A9" s="277" t="s">
        <v>1403</v>
      </c>
      <c r="B9" s="313">
        <v>3540</v>
      </c>
      <c r="C9" s="319">
        <v>3540</v>
      </c>
      <c r="D9" s="319">
        <v>3540</v>
      </c>
      <c r="E9" s="312">
        <v>100</v>
      </c>
      <c r="F9" s="317"/>
    </row>
    <row r="10" ht="24.95" customHeight="1" spans="1:6">
      <c r="A10" s="277" t="s">
        <v>1404</v>
      </c>
      <c r="B10" s="321"/>
      <c r="C10" s="319">
        <v>0</v>
      </c>
      <c r="D10" s="319">
        <v>0</v>
      </c>
      <c r="E10" s="312">
        <v>100</v>
      </c>
      <c r="F10" s="183"/>
    </row>
    <row r="11" ht="24.95" customHeight="1" spans="1:6">
      <c r="A11" s="277" t="s">
        <v>1405</v>
      </c>
      <c r="B11" s="322"/>
      <c r="C11" s="319">
        <v>3003</v>
      </c>
      <c r="D11" s="319">
        <v>3003</v>
      </c>
      <c r="E11" s="312">
        <v>100</v>
      </c>
      <c r="F11" s="183"/>
    </row>
    <row r="12" ht="24.95" customHeight="1" spans="1:256">
      <c r="A12" s="215"/>
      <c r="B12" s="321"/>
      <c r="C12" s="321"/>
      <c r="D12" s="321"/>
      <c r="E12" s="279"/>
      <c r="F12" s="317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ht="24.95" customHeight="1" spans="1:256">
      <c r="A13" s="233" t="s">
        <v>1406</v>
      </c>
      <c r="B13" s="321"/>
      <c r="C13" s="321"/>
      <c r="D13" s="323">
        <v>31980</v>
      </c>
      <c r="E13" s="279"/>
      <c r="F13" s="317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24.95" customHeight="1" spans="1:256">
      <c r="A14" s="233" t="s">
        <v>1407</v>
      </c>
      <c r="B14" s="321"/>
      <c r="C14" s="321"/>
      <c r="D14" s="323"/>
      <c r="E14" s="279"/>
      <c r="F14" s="317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24.95" customHeight="1" spans="1:256">
      <c r="A15" s="233" t="s">
        <v>1319</v>
      </c>
      <c r="B15" s="321"/>
      <c r="C15" s="321"/>
      <c r="D15" s="323">
        <v>17975</v>
      </c>
      <c r="E15" s="279"/>
      <c r="F15" s="317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24.95" customHeight="1" spans="1:256">
      <c r="A16" s="233" t="s">
        <v>1408</v>
      </c>
      <c r="B16" s="321"/>
      <c r="C16" s="321"/>
      <c r="D16" s="323"/>
      <c r="E16" s="279"/>
      <c r="F16" s="317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24.95" customHeight="1" spans="1:256">
      <c r="A17" s="233" t="s">
        <v>1409</v>
      </c>
      <c r="B17" s="321"/>
      <c r="C17" s="321"/>
      <c r="D17" s="323">
        <v>4134</v>
      </c>
      <c r="E17" s="279"/>
      <c r="F17" s="3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24.95" customHeight="1" spans="1:256">
      <c r="A18" s="215"/>
      <c r="B18" s="321"/>
      <c r="C18" s="321"/>
      <c r="D18" s="324"/>
      <c r="E18" s="279"/>
      <c r="F18" s="317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24.95" customHeight="1" spans="1:256">
      <c r="A19" s="307" t="s">
        <v>1410</v>
      </c>
      <c r="B19" s="321"/>
      <c r="C19" s="321"/>
      <c r="D19" s="323">
        <v>162663</v>
      </c>
      <c r="E19" s="279"/>
      <c r="F19" s="317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24.95" customHeight="1" spans="1:256">
      <c r="A20" s="233" t="s">
        <v>1367</v>
      </c>
      <c r="B20" s="321"/>
      <c r="C20" s="321"/>
      <c r="D20" s="324"/>
      <c r="E20" s="279"/>
      <c r="F20" s="317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">
      <c r="A21" s="269" t="s">
        <v>1411</v>
      </c>
      <c r="B21" s="269"/>
    </row>
  </sheetData>
  <mergeCells count="2">
    <mergeCell ref="A1:F1"/>
    <mergeCell ref="A21:B21"/>
  </mergeCells>
  <printOptions horizontalCentered="1"/>
  <pageMargins left="0.75" right="0.75" top="0.55" bottom="0.31" header="0.51" footer="0.28"/>
  <pageSetup paperSize="9" scale="94" orientation="portrait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showZeros="0" view="pageBreakPreview" zoomScale="85" zoomScaleNormal="100" zoomScaleSheetLayoutView="85" workbookViewId="0">
      <pane xSplit="1" ySplit="1" topLeftCell="B8" activePane="bottomRight" state="frozen"/>
      <selection/>
      <selection pane="topRight"/>
      <selection pane="bottomLeft"/>
      <selection pane="bottomRight" activeCell="A2" sqref="A2:D2"/>
    </sheetView>
  </sheetViews>
  <sheetFormatPr defaultColWidth="9" defaultRowHeight="14.25" outlineLevelCol="3"/>
  <cols>
    <col min="1" max="4" width="33.5" style="237" customWidth="1"/>
    <col min="5" max="16384" width="9" style="237"/>
  </cols>
  <sheetData>
    <row r="1" ht="22.5" spans="1:4">
      <c r="A1" s="238" t="s">
        <v>1412</v>
      </c>
      <c r="B1" s="238"/>
      <c r="C1" s="238"/>
      <c r="D1" s="238"/>
    </row>
    <row r="2" spans="1:4">
      <c r="A2" s="239" t="s">
        <v>1413</v>
      </c>
      <c r="B2" s="239"/>
      <c r="C2" s="239"/>
      <c r="D2" s="239"/>
    </row>
    <row r="3" spans="1:4">
      <c r="A3" s="240" t="s">
        <v>1127</v>
      </c>
      <c r="B3" s="240"/>
      <c r="C3" s="240"/>
      <c r="D3" s="240"/>
    </row>
    <row r="4" ht="21" customHeight="1" spans="1:4">
      <c r="A4" s="241" t="s">
        <v>1196</v>
      </c>
      <c r="B4" s="241" t="s">
        <v>91</v>
      </c>
      <c r="C4" s="241" t="s">
        <v>1196</v>
      </c>
      <c r="D4" s="241" t="s">
        <v>91</v>
      </c>
    </row>
    <row r="5" ht="21" customHeight="1" spans="1:4">
      <c r="A5" s="300" t="s">
        <v>1391</v>
      </c>
      <c r="B5" s="301">
        <v>71949</v>
      </c>
      <c r="C5" s="300" t="s">
        <v>1398</v>
      </c>
      <c r="D5" s="301">
        <v>108574</v>
      </c>
    </row>
    <row r="6" ht="21" customHeight="1" spans="1:4">
      <c r="A6" s="300" t="s">
        <v>1414</v>
      </c>
      <c r="B6" s="301">
        <v>3468</v>
      </c>
      <c r="C6" s="300" t="s">
        <v>1415</v>
      </c>
      <c r="D6" s="301">
        <f>D7+D8</f>
        <v>0</v>
      </c>
    </row>
    <row r="7" ht="21" customHeight="1" spans="1:4">
      <c r="A7" s="300" t="s">
        <v>1416</v>
      </c>
      <c r="B7" s="302">
        <v>3468</v>
      </c>
      <c r="C7" s="300" t="s">
        <v>1417</v>
      </c>
      <c r="D7" s="302">
        <v>0</v>
      </c>
    </row>
    <row r="8" ht="21" customHeight="1" spans="1:4">
      <c r="A8" s="300" t="s">
        <v>1418</v>
      </c>
      <c r="B8" s="302">
        <v>0</v>
      </c>
      <c r="C8" s="300" t="s">
        <v>1419</v>
      </c>
      <c r="D8" s="302">
        <v>0</v>
      </c>
    </row>
    <row r="9" ht="21" customHeight="1" spans="1:4">
      <c r="A9" s="300" t="s">
        <v>1420</v>
      </c>
      <c r="B9" s="302">
        <v>0</v>
      </c>
      <c r="C9" s="300" t="s">
        <v>1421</v>
      </c>
      <c r="D9" s="302">
        <v>31980</v>
      </c>
    </row>
    <row r="10" ht="21" customHeight="1" spans="1:4">
      <c r="A10" s="300" t="s">
        <v>1422</v>
      </c>
      <c r="B10" s="301">
        <v>0</v>
      </c>
      <c r="C10" s="300"/>
      <c r="D10" s="303"/>
    </row>
    <row r="11" ht="21" customHeight="1" spans="1:4">
      <c r="A11" s="300" t="s">
        <v>1423</v>
      </c>
      <c r="B11" s="301">
        <v>27039</v>
      </c>
      <c r="C11" s="300"/>
      <c r="D11" s="303"/>
    </row>
    <row r="12" ht="21" customHeight="1" spans="1:4">
      <c r="A12" s="300" t="s">
        <v>1424</v>
      </c>
      <c r="B12" s="301">
        <f>B13+B14</f>
        <v>0</v>
      </c>
      <c r="C12" s="300" t="s">
        <v>1319</v>
      </c>
      <c r="D12" s="301">
        <v>17975</v>
      </c>
    </row>
    <row r="13" ht="21" customHeight="1" spans="1:4">
      <c r="A13" s="300" t="s">
        <v>1425</v>
      </c>
      <c r="B13" s="301">
        <v>0</v>
      </c>
      <c r="C13" s="300" t="s">
        <v>1426</v>
      </c>
      <c r="D13" s="301">
        <v>17975</v>
      </c>
    </row>
    <row r="14" ht="21" customHeight="1" spans="1:4">
      <c r="A14" s="300" t="s">
        <v>1427</v>
      </c>
      <c r="B14" s="301">
        <v>0</v>
      </c>
      <c r="C14" s="300" t="s">
        <v>1428</v>
      </c>
      <c r="D14" s="301">
        <v>0</v>
      </c>
    </row>
    <row r="15" ht="21" customHeight="1" spans="1:4">
      <c r="A15" s="300" t="s">
        <v>1323</v>
      </c>
      <c r="B15" s="301">
        <f>B16</f>
        <v>0</v>
      </c>
      <c r="C15" s="300" t="s">
        <v>1324</v>
      </c>
      <c r="D15" s="301">
        <v>4134</v>
      </c>
    </row>
    <row r="16" ht="35.25" customHeight="1" spans="1:4">
      <c r="A16" s="300" t="s">
        <v>1325</v>
      </c>
      <c r="B16" s="301">
        <f>B17</f>
        <v>0</v>
      </c>
      <c r="C16" s="300" t="s">
        <v>1429</v>
      </c>
      <c r="D16" s="301">
        <v>4134</v>
      </c>
    </row>
    <row r="17" ht="21" customHeight="1" spans="1:4">
      <c r="A17" s="300" t="s">
        <v>1430</v>
      </c>
      <c r="B17" s="301">
        <v>0</v>
      </c>
      <c r="C17" s="300" t="s">
        <v>1431</v>
      </c>
      <c r="D17" s="304"/>
    </row>
    <row r="18" ht="21" customHeight="1" spans="1:4">
      <c r="A18" s="300" t="s">
        <v>1336</v>
      </c>
      <c r="B18" s="301">
        <v>60207</v>
      </c>
      <c r="C18" s="300" t="s">
        <v>1337</v>
      </c>
      <c r="D18" s="302">
        <v>0</v>
      </c>
    </row>
    <row r="19" ht="21" customHeight="1" spans="1:4">
      <c r="A19" s="300" t="s">
        <v>1432</v>
      </c>
      <c r="B19" s="302">
        <v>60207</v>
      </c>
      <c r="C19" s="300"/>
      <c r="D19" s="303"/>
    </row>
    <row r="20" ht="21" customHeight="1" spans="1:4">
      <c r="A20" s="300" t="s">
        <v>1433</v>
      </c>
      <c r="B20" s="301">
        <f>B21+B22</f>
        <v>0</v>
      </c>
      <c r="C20" s="300" t="s">
        <v>1434</v>
      </c>
      <c r="D20" s="301">
        <f>SUM(D21:D22)</f>
        <v>0</v>
      </c>
    </row>
    <row r="21" ht="21" customHeight="1" spans="1:4">
      <c r="A21" s="300" t="s">
        <v>1416</v>
      </c>
      <c r="B21" s="302">
        <v>0</v>
      </c>
      <c r="C21" s="300" t="s">
        <v>1417</v>
      </c>
      <c r="D21" s="302">
        <v>0</v>
      </c>
    </row>
    <row r="22" ht="21" customHeight="1" spans="1:4">
      <c r="A22" s="300" t="s">
        <v>1418</v>
      </c>
      <c r="B22" s="302">
        <v>0</v>
      </c>
      <c r="C22" s="300" t="s">
        <v>1419</v>
      </c>
      <c r="D22" s="302">
        <v>0</v>
      </c>
    </row>
    <row r="23" ht="21" customHeight="1" spans="1:4">
      <c r="A23" s="300" t="s">
        <v>1435</v>
      </c>
      <c r="B23" s="302">
        <v>0</v>
      </c>
      <c r="C23" s="300" t="s">
        <v>1436</v>
      </c>
      <c r="D23" s="302">
        <v>0</v>
      </c>
    </row>
    <row r="24" ht="21" customHeight="1" spans="1:4">
      <c r="A24" s="300"/>
      <c r="B24" s="303"/>
      <c r="C24" s="300" t="s">
        <v>1437</v>
      </c>
      <c r="D24" s="301">
        <f>'[2]L10'!Y6</f>
        <v>0</v>
      </c>
    </row>
    <row r="25" ht="21" customHeight="1" spans="1:4">
      <c r="A25" s="300"/>
      <c r="B25" s="303"/>
      <c r="C25" s="300" t="s">
        <v>1438</v>
      </c>
      <c r="D25" s="301">
        <f>B26-D5-D6-D9-D12-D15-D18-D20-D23-D24</f>
        <v>0</v>
      </c>
    </row>
    <row r="26" ht="21" customHeight="1" spans="1:4">
      <c r="A26" s="305" t="s">
        <v>1439</v>
      </c>
      <c r="B26" s="301">
        <f>SUM(B5,B6,B9,B10,B11,B12,B15,B18,B20,B23)</f>
        <v>162663</v>
      </c>
      <c r="C26" s="305" t="s">
        <v>1440</v>
      </c>
      <c r="D26" s="301">
        <f>SUM(D5,D6,D9,D12,D15,D18,D20,D23,D24,D25)</f>
        <v>162663</v>
      </c>
    </row>
  </sheetData>
  <mergeCells count="3">
    <mergeCell ref="A1:D1"/>
    <mergeCell ref="A2:D2"/>
    <mergeCell ref="A3:D3"/>
  </mergeCells>
  <printOptions horizontalCentered="1"/>
  <pageMargins left="0.33" right="0.28" top="0.98" bottom="0.98" header="0.51" footer="0.51"/>
  <pageSetup paperSize="9" scale="75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E20" sqref="E20"/>
    </sheetView>
  </sheetViews>
  <sheetFormatPr defaultColWidth="9.125" defaultRowHeight="14.25" outlineLevelRow="6" outlineLevelCol="3"/>
  <cols>
    <col min="1" max="1" width="33.875" style="160" customWidth="1"/>
    <col min="2" max="2" width="11" style="160" customWidth="1"/>
    <col min="3" max="3" width="10.5" style="160" customWidth="1"/>
    <col min="4" max="4" width="16.25" style="290" customWidth="1"/>
    <col min="5" max="16384" width="9.125" style="290"/>
  </cols>
  <sheetData>
    <row r="1" s="160" customFormat="1" ht="30" customHeight="1" spans="1:4">
      <c r="A1" s="291" t="s">
        <v>1441</v>
      </c>
      <c r="B1" s="291"/>
      <c r="C1" s="291"/>
      <c r="D1" s="291"/>
    </row>
    <row r="2" s="173" customFormat="1" ht="20.1" customHeight="1" spans="1:4">
      <c r="A2" s="177" t="s">
        <v>1442</v>
      </c>
      <c r="B2" s="177"/>
      <c r="C2" s="292"/>
      <c r="D2" s="293" t="s">
        <v>1374</v>
      </c>
    </row>
    <row r="3" s="160" customFormat="1" ht="27" customHeight="1" spans="1:4">
      <c r="A3" s="294" t="s">
        <v>1375</v>
      </c>
      <c r="B3" s="295" t="s">
        <v>1443</v>
      </c>
      <c r="C3" s="296"/>
      <c r="D3" s="295" t="s">
        <v>93</v>
      </c>
    </row>
    <row r="4" s="160" customFormat="1" ht="26.25" customHeight="1" spans="1:4">
      <c r="A4" s="297"/>
      <c r="B4" s="295" t="s">
        <v>1377</v>
      </c>
      <c r="C4" s="296" t="s">
        <v>1378</v>
      </c>
      <c r="D4" s="295"/>
    </row>
    <row r="5" s="160" customFormat="1" ht="24.95" customHeight="1" spans="1:4">
      <c r="A5" s="298" t="s">
        <v>1379</v>
      </c>
      <c r="B5" s="299"/>
      <c r="C5" s="299"/>
      <c r="D5" s="299"/>
    </row>
    <row r="6" s="160" customFormat="1" ht="24.95" customHeight="1" spans="1:4">
      <c r="A6" s="298" t="s">
        <v>1380</v>
      </c>
      <c r="B6" s="299">
        <v>16.77</v>
      </c>
      <c r="C6" s="299">
        <v>15.51</v>
      </c>
      <c r="D6" s="299"/>
    </row>
    <row r="7" s="160" customFormat="1" ht="24.95" customHeight="1" spans="1:4">
      <c r="A7" s="298" t="s">
        <v>1381</v>
      </c>
      <c r="B7" s="251"/>
      <c r="C7" s="251"/>
      <c r="D7" s="251"/>
    </row>
  </sheetData>
  <mergeCells count="4">
    <mergeCell ref="A1:D1"/>
    <mergeCell ref="B3:C3"/>
    <mergeCell ref="A3:A4"/>
    <mergeCell ref="D3:D4"/>
  </mergeCells>
  <pageMargins left="0.75" right="0.75" top="1" bottom="1" header="0.51" footer="0.5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view="pageBreakPreview" zoomScaleNormal="100" zoomScaleSheetLayoutView="100" workbookViewId="0">
      <selection activeCell="A2" sqref="A2"/>
    </sheetView>
  </sheetViews>
  <sheetFormatPr defaultColWidth="9.125" defaultRowHeight="18.75" outlineLevelCol="4"/>
  <cols>
    <col min="1" max="1" width="41.625" style="273" customWidth="1"/>
    <col min="2" max="2" width="11.125" style="273" customWidth="1"/>
    <col min="3" max="3" width="11.75" style="273" customWidth="1"/>
    <col min="4" max="4" width="14" style="273" customWidth="1"/>
    <col min="5" max="5" width="10.5" style="273" customWidth="1"/>
    <col min="6" max="244" width="9.125" style="273" customWidth="1"/>
    <col min="245" max="16384" width="9.125" style="273"/>
  </cols>
  <sheetData>
    <row r="1" s="270" customFormat="1" ht="33.75" customHeight="1" spans="1:5">
      <c r="A1" s="207" t="s">
        <v>1444</v>
      </c>
      <c r="B1" s="207"/>
      <c r="C1" s="207"/>
      <c r="D1" s="207"/>
      <c r="E1" s="207"/>
    </row>
    <row r="2" s="271" customFormat="1" ht="20.1" customHeight="1" spans="1:5">
      <c r="A2" s="177" t="s">
        <v>1445</v>
      </c>
      <c r="B2" s="177"/>
      <c r="E2" s="274" t="s">
        <v>1127</v>
      </c>
    </row>
    <row r="3" s="272" customFormat="1" ht="32.1" customHeight="1" spans="1:5">
      <c r="A3" s="275" t="s">
        <v>1446</v>
      </c>
      <c r="B3" s="275" t="s">
        <v>89</v>
      </c>
      <c r="C3" s="275" t="s">
        <v>91</v>
      </c>
      <c r="D3" s="276" t="s">
        <v>1447</v>
      </c>
      <c r="E3" s="212" t="s">
        <v>1448</v>
      </c>
    </row>
    <row r="4" s="270" customFormat="1" ht="24.95" customHeight="1" spans="1:5">
      <c r="A4" s="277" t="s">
        <v>1449</v>
      </c>
      <c r="B4" s="278">
        <v>20</v>
      </c>
      <c r="C4" s="278">
        <v>361</v>
      </c>
      <c r="D4" s="279">
        <v>115</v>
      </c>
      <c r="E4" s="280"/>
    </row>
    <row r="5" s="270" customFormat="1" ht="24.95" customHeight="1" spans="1:5">
      <c r="A5" s="277" t="s">
        <v>1450</v>
      </c>
      <c r="B5" s="278"/>
      <c r="C5" s="278"/>
      <c r="D5" s="279"/>
      <c r="E5" s="280"/>
    </row>
    <row r="6" s="270" customFormat="1" ht="24.95" customHeight="1" spans="1:5">
      <c r="A6" s="277" t="s">
        <v>1451</v>
      </c>
      <c r="B6" s="278"/>
      <c r="C6" s="278"/>
      <c r="D6" s="279"/>
      <c r="E6" s="280"/>
    </row>
    <row r="7" s="270" customFormat="1" ht="24.95" customHeight="1" spans="1:5">
      <c r="A7" s="277" t="s">
        <v>1452</v>
      </c>
      <c r="B7" s="278"/>
      <c r="C7" s="278"/>
      <c r="D7" s="279"/>
      <c r="E7" s="280"/>
    </row>
    <row r="8" s="270" customFormat="1" ht="24.95" customHeight="1" spans="1:5">
      <c r="A8" s="277" t="s">
        <v>1453</v>
      </c>
      <c r="B8" s="278"/>
      <c r="C8" s="278"/>
      <c r="D8" s="279"/>
      <c r="E8" s="280"/>
    </row>
    <row r="9" s="270" customFormat="1" ht="24.95" customHeight="1" spans="1:5">
      <c r="A9" s="281"/>
      <c r="B9" s="282"/>
      <c r="C9" s="278"/>
      <c r="D9" s="279"/>
      <c r="E9" s="280"/>
    </row>
    <row r="10" s="270" customFormat="1" ht="24.95" customHeight="1" spans="1:5">
      <c r="A10" s="179" t="s">
        <v>60</v>
      </c>
      <c r="B10" s="283">
        <v>20</v>
      </c>
      <c r="C10" s="283">
        <v>361</v>
      </c>
      <c r="D10" s="284"/>
      <c r="E10" s="280"/>
    </row>
    <row r="11" s="270" customFormat="1" ht="24.95" customHeight="1" spans="1:5">
      <c r="A11" s="285"/>
      <c r="B11" s="282"/>
      <c r="C11" s="286"/>
      <c r="D11" s="287"/>
      <c r="E11" s="280"/>
    </row>
    <row r="12" s="270" customFormat="1" ht="24.95" customHeight="1" spans="1:5">
      <c r="A12" s="233" t="s">
        <v>1200</v>
      </c>
      <c r="B12" s="288"/>
      <c r="C12" s="278">
        <v>163</v>
      </c>
      <c r="D12" s="289"/>
      <c r="E12" s="280"/>
    </row>
    <row r="13" s="270" customFormat="1" ht="24.95" customHeight="1" spans="1:5">
      <c r="A13" s="233" t="s">
        <v>1317</v>
      </c>
      <c r="B13" s="288"/>
      <c r="C13" s="278">
        <v>93</v>
      </c>
      <c r="D13" s="289"/>
      <c r="E13" s="280"/>
    </row>
    <row r="14" s="270" customFormat="1" ht="24.95" customHeight="1" spans="1:5">
      <c r="A14" s="285"/>
      <c r="B14" s="282"/>
      <c r="C14" s="278"/>
      <c r="D14" s="289"/>
      <c r="E14" s="280"/>
    </row>
    <row r="15" ht="24.95" customHeight="1" spans="1:5">
      <c r="A15" s="179" t="s">
        <v>1454</v>
      </c>
      <c r="B15" s="283"/>
      <c r="C15" s="283">
        <v>617</v>
      </c>
      <c r="D15" s="287"/>
      <c r="E15" s="280"/>
    </row>
    <row r="16" ht="14.25" spans="1:1">
      <c r="A16" s="235" t="s">
        <v>1455</v>
      </c>
    </row>
  </sheetData>
  <mergeCells count="1">
    <mergeCell ref="A1:E1"/>
  </mergeCells>
  <printOptions horizontalCentered="1"/>
  <pageMargins left="0.83" right="0.71" top="1.09" bottom="1" header="0.31" footer="0.31"/>
  <pageSetup paperSize="9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Normal="100" zoomScaleSheetLayoutView="100" workbookViewId="0">
      <selection activeCell="A2" sqref="A2"/>
    </sheetView>
  </sheetViews>
  <sheetFormatPr defaultColWidth="8" defaultRowHeight="14.25" outlineLevelCol="5"/>
  <cols>
    <col min="1" max="1" width="37.375" style="160" customWidth="1"/>
    <col min="2" max="2" width="11.625" style="160" customWidth="1"/>
    <col min="3" max="3" width="12.625" style="160" customWidth="1"/>
    <col min="4" max="4" width="9.875" style="160" customWidth="1"/>
    <col min="5" max="5" width="16" style="160" customWidth="1"/>
    <col min="6" max="6" width="14.125" style="160" customWidth="1"/>
    <col min="7" max="16384" width="8" style="160"/>
  </cols>
  <sheetData>
    <row r="1" ht="30" customHeight="1" spans="1:6">
      <c r="A1" s="176" t="s">
        <v>1456</v>
      </c>
      <c r="B1" s="176"/>
      <c r="C1" s="176"/>
      <c r="D1" s="176"/>
      <c r="E1" s="176"/>
      <c r="F1" s="176"/>
    </row>
    <row r="2" s="173" customFormat="1" ht="20.1" customHeight="1" spans="1:6">
      <c r="A2" s="173" t="s">
        <v>1457</v>
      </c>
      <c r="F2" s="246" t="s">
        <v>1127</v>
      </c>
    </row>
    <row r="3" s="174" customFormat="1" ht="32.1" customHeight="1" spans="1:6">
      <c r="A3" s="247" t="s">
        <v>1446</v>
      </c>
      <c r="B3" s="247" t="s">
        <v>89</v>
      </c>
      <c r="C3" s="248" t="s">
        <v>90</v>
      </c>
      <c r="D3" s="247" t="s">
        <v>91</v>
      </c>
      <c r="E3" s="247" t="s">
        <v>1458</v>
      </c>
      <c r="F3" s="249" t="s">
        <v>39</v>
      </c>
    </row>
    <row r="4" ht="20.25" customHeight="1" spans="1:6">
      <c r="A4" s="250" t="s">
        <v>1459</v>
      </c>
      <c r="B4" s="251">
        <v>97</v>
      </c>
      <c r="C4" s="251"/>
      <c r="D4" s="251">
        <v>12</v>
      </c>
      <c r="E4" s="252">
        <v>12.37</v>
      </c>
      <c r="F4" s="253"/>
    </row>
    <row r="5" ht="20.25" customHeight="1" spans="1:6">
      <c r="A5" s="250" t="s">
        <v>1460</v>
      </c>
      <c r="B5" s="251"/>
      <c r="C5" s="251"/>
      <c r="D5" s="251"/>
      <c r="E5" s="252"/>
      <c r="F5" s="253"/>
    </row>
    <row r="6" ht="20.25" customHeight="1" spans="1:6">
      <c r="A6" s="250" t="s">
        <v>1461</v>
      </c>
      <c r="B6" s="251"/>
      <c r="C6" s="251"/>
      <c r="D6" s="251"/>
      <c r="E6" s="252"/>
      <c r="F6" s="253"/>
    </row>
    <row r="7" ht="20.25" customHeight="1" spans="1:6">
      <c r="A7" s="250" t="s">
        <v>1462</v>
      </c>
      <c r="B7" s="251">
        <v>20</v>
      </c>
      <c r="C7" s="254"/>
      <c r="D7" s="254">
        <v>166</v>
      </c>
      <c r="E7" s="252">
        <v>100</v>
      </c>
      <c r="F7" s="253"/>
    </row>
    <row r="8" ht="20.25" customHeight="1" spans="1:6">
      <c r="A8" s="255"/>
      <c r="B8" s="256"/>
      <c r="C8" s="256"/>
      <c r="D8" s="256"/>
      <c r="E8" s="252"/>
      <c r="F8" s="253"/>
    </row>
    <row r="9" ht="20.25" customHeight="1" spans="1:6">
      <c r="A9" s="257" t="s">
        <v>1123</v>
      </c>
      <c r="B9" s="258">
        <v>117</v>
      </c>
      <c r="C9" s="258"/>
      <c r="D9" s="258">
        <v>178</v>
      </c>
      <c r="E9" s="259">
        <v>100</v>
      </c>
      <c r="F9" s="260"/>
    </row>
    <row r="10" ht="20.25" customHeight="1" spans="1:6">
      <c r="A10" s="261"/>
      <c r="B10" s="262"/>
      <c r="C10" s="262"/>
      <c r="D10" s="262"/>
      <c r="E10" s="263"/>
      <c r="F10" s="260"/>
    </row>
    <row r="11" ht="20.25" customHeight="1" spans="1:6">
      <c r="A11" s="264" t="s">
        <v>1319</v>
      </c>
      <c r="B11" s="265"/>
      <c r="C11" s="254"/>
      <c r="D11" s="254"/>
      <c r="E11" s="266"/>
      <c r="F11" s="253"/>
    </row>
    <row r="12" ht="20.25" customHeight="1" spans="1:6">
      <c r="A12" s="255"/>
      <c r="B12" s="267"/>
      <c r="C12" s="254"/>
      <c r="D12" s="254"/>
      <c r="E12" s="266"/>
      <c r="F12" s="253"/>
    </row>
    <row r="13" ht="20.25" customHeight="1" spans="1:6">
      <c r="A13" s="257" t="s">
        <v>1410</v>
      </c>
      <c r="B13" s="258"/>
      <c r="C13" s="254"/>
      <c r="D13" s="262">
        <v>617</v>
      </c>
      <c r="E13" s="263"/>
      <c r="F13" s="253"/>
    </row>
    <row r="14" ht="20.25" customHeight="1" spans="1:6">
      <c r="A14" s="264" t="s">
        <v>1367</v>
      </c>
      <c r="B14" s="268"/>
      <c r="C14" s="254"/>
      <c r="D14" s="266">
        <v>439</v>
      </c>
      <c r="E14" s="253"/>
      <c r="F14" s="253"/>
    </row>
    <row r="15" ht="20.25" customHeight="1" spans="1:2">
      <c r="A15" s="269" t="s">
        <v>1463</v>
      </c>
      <c r="B15" s="269"/>
    </row>
  </sheetData>
  <mergeCells count="2">
    <mergeCell ref="A1:F1"/>
    <mergeCell ref="A15:B15"/>
  </mergeCells>
  <printOptions horizontalCentered="1"/>
  <pageMargins left="0.67" right="0.71" top="1" bottom="1" header="0.31" footer="0.31"/>
  <pageSetup paperSize="9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showZeros="0" view="pageBreakPreview" zoomScaleNormal="100" zoomScaleSheetLayoutView="100" workbookViewId="0">
      <pane xSplit="1" ySplit="1" topLeftCell="B2" activePane="bottomRight" state="frozen"/>
      <selection/>
      <selection pane="topRight"/>
      <selection pane="bottomLeft"/>
      <selection pane="bottomRight" activeCell="C7" sqref="C7"/>
    </sheetView>
  </sheetViews>
  <sheetFormatPr defaultColWidth="8.875" defaultRowHeight="14.25" outlineLevelCol="3"/>
  <cols>
    <col min="1" max="4" width="26.25" style="237" customWidth="1"/>
    <col min="5" max="16384" width="8.875" style="237"/>
  </cols>
  <sheetData>
    <row r="1" ht="22.5" spans="1:4">
      <c r="A1" s="238" t="s">
        <v>1464</v>
      </c>
      <c r="B1" s="238"/>
      <c r="C1" s="238"/>
      <c r="D1" s="238"/>
    </row>
    <row r="2" s="236" customFormat="1" spans="1:4">
      <c r="A2" s="239" t="s">
        <v>1465</v>
      </c>
      <c r="B2" s="239"/>
      <c r="C2" s="239"/>
      <c r="D2" s="239"/>
    </row>
    <row r="3" spans="1:4">
      <c r="A3" s="240" t="s">
        <v>1127</v>
      </c>
      <c r="B3" s="240"/>
      <c r="C3" s="240"/>
      <c r="D3" s="240"/>
    </row>
    <row r="4" spans="1:4">
      <c r="A4" s="241" t="s">
        <v>1196</v>
      </c>
      <c r="B4" s="241" t="s">
        <v>91</v>
      </c>
      <c r="C4" s="241" t="s">
        <v>1196</v>
      </c>
      <c r="D4" s="241" t="s">
        <v>91</v>
      </c>
    </row>
    <row r="5" ht="33.75" customHeight="1" spans="1:4">
      <c r="A5" s="242" t="s">
        <v>1466</v>
      </c>
      <c r="B5" s="243">
        <v>361</v>
      </c>
      <c r="C5" s="242" t="s">
        <v>1467</v>
      </c>
      <c r="D5" s="243">
        <v>178</v>
      </c>
    </row>
    <row r="6" ht="33.75" customHeight="1" spans="1:4">
      <c r="A6" s="242" t="s">
        <v>1468</v>
      </c>
      <c r="B6" s="244">
        <v>163</v>
      </c>
      <c r="C6" s="242" t="s">
        <v>1469</v>
      </c>
      <c r="D6" s="244">
        <v>0</v>
      </c>
    </row>
    <row r="7" ht="33.75" customHeight="1" spans="1:4">
      <c r="A7" s="242" t="s">
        <v>1470</v>
      </c>
      <c r="B7" s="244">
        <v>0</v>
      </c>
      <c r="C7" s="242" t="s">
        <v>1471</v>
      </c>
      <c r="D7" s="244">
        <v>0</v>
      </c>
    </row>
    <row r="8" ht="33.75" customHeight="1" spans="1:4">
      <c r="A8" s="242" t="s">
        <v>1472</v>
      </c>
      <c r="B8" s="243">
        <v>93</v>
      </c>
      <c r="C8" s="242" t="s">
        <v>1473</v>
      </c>
      <c r="D8" s="243">
        <v>0</v>
      </c>
    </row>
    <row r="9" ht="33.75" customHeight="1" spans="1:4">
      <c r="A9" s="242" t="s">
        <v>1474</v>
      </c>
      <c r="B9" s="244">
        <v>0</v>
      </c>
      <c r="C9" s="242" t="s">
        <v>1475</v>
      </c>
      <c r="D9" s="244">
        <v>0</v>
      </c>
    </row>
    <row r="10" ht="33.75" customHeight="1" spans="1:4">
      <c r="A10" s="242" t="s">
        <v>1476</v>
      </c>
      <c r="B10" s="244">
        <v>0</v>
      </c>
      <c r="C10" s="242" t="s">
        <v>1477</v>
      </c>
      <c r="D10" s="244">
        <v>0</v>
      </c>
    </row>
    <row r="11" ht="33.75" customHeight="1" spans="1:4">
      <c r="A11" s="242"/>
      <c r="B11" s="245"/>
      <c r="C11" s="242" t="s">
        <v>1478</v>
      </c>
      <c r="D11" s="243">
        <f>B12-SUM(D5:D10)</f>
        <v>439</v>
      </c>
    </row>
    <row r="12" ht="33.75" customHeight="1" spans="1:4">
      <c r="A12" s="241" t="s">
        <v>1370</v>
      </c>
      <c r="B12" s="243">
        <f>SUM(B5:B10)</f>
        <v>617</v>
      </c>
      <c r="C12" s="241" t="s">
        <v>1371</v>
      </c>
      <c r="D12" s="243">
        <f>SUM(D5:D11)</f>
        <v>617</v>
      </c>
    </row>
  </sheetData>
  <mergeCells count="3">
    <mergeCell ref="A1:D1"/>
    <mergeCell ref="A2:D2"/>
    <mergeCell ref="A3:D3"/>
  </mergeCells>
  <pageMargins left="0.44" right="0.4" top="1" bottom="1" header="0.51" footer="0.51"/>
  <pageSetup paperSize="9" scale="92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view="pageBreakPreview" zoomScaleNormal="100" zoomScaleSheetLayoutView="100" topLeftCell="A13" workbookViewId="0">
      <selection activeCell="A2" sqref="A2"/>
    </sheetView>
  </sheetViews>
  <sheetFormatPr defaultColWidth="9.125" defaultRowHeight="14.25" outlineLevelCol="4"/>
  <cols>
    <col min="1" max="1" width="37.125" style="206" customWidth="1"/>
    <col min="2" max="3" width="14.375" style="206" customWidth="1"/>
    <col min="4" max="4" width="10.875" style="206" customWidth="1"/>
    <col min="5" max="5" width="12" style="199" customWidth="1"/>
    <col min="6" max="231" width="9.125" style="199" customWidth="1"/>
    <col min="232" max="16384" width="9.125" style="199"/>
  </cols>
  <sheetData>
    <row r="1" ht="30" customHeight="1" spans="1:5">
      <c r="A1" s="207" t="s">
        <v>1479</v>
      </c>
      <c r="B1" s="207"/>
      <c r="C1" s="207"/>
      <c r="D1" s="207"/>
      <c r="E1" s="207"/>
    </row>
    <row r="2" s="203" customFormat="1" ht="20.1" customHeight="1" spans="1:5">
      <c r="A2" s="208" t="s">
        <v>1480</v>
      </c>
      <c r="B2" s="209"/>
      <c r="C2" s="210"/>
      <c r="D2" s="210"/>
      <c r="E2" s="211" t="s">
        <v>1127</v>
      </c>
    </row>
    <row r="3" s="204" customFormat="1" ht="33" customHeight="1" spans="1:5">
      <c r="A3" s="179" t="s">
        <v>35</v>
      </c>
      <c r="B3" s="179" t="s">
        <v>89</v>
      </c>
      <c r="C3" s="179" t="s">
        <v>91</v>
      </c>
      <c r="D3" s="179" t="s">
        <v>1481</v>
      </c>
      <c r="E3" s="212" t="s">
        <v>1448</v>
      </c>
    </row>
    <row r="4" s="204" customFormat="1" ht="33" customHeight="1" spans="1:5">
      <c r="A4" s="213" t="s">
        <v>1482</v>
      </c>
      <c r="B4" s="179">
        <v>23579</v>
      </c>
      <c r="C4" s="179">
        <v>21878</v>
      </c>
      <c r="D4" s="214">
        <f>C4/B4</f>
        <v>0.927859536027821</v>
      </c>
      <c r="E4" s="212"/>
    </row>
    <row r="5" s="205" customFormat="1" ht="24.95" customHeight="1" spans="1:5">
      <c r="A5" s="215" t="s">
        <v>1483</v>
      </c>
      <c r="B5" s="216">
        <v>19955</v>
      </c>
      <c r="C5" s="217">
        <v>18325</v>
      </c>
      <c r="D5" s="214">
        <f t="shared" ref="D5:D22" si="0">C5/B5</f>
        <v>0.918316211475821</v>
      </c>
      <c r="E5" s="218"/>
    </row>
    <row r="6" s="205" customFormat="1" ht="24.95" customHeight="1" spans="1:5">
      <c r="A6" s="215" t="s">
        <v>1484</v>
      </c>
      <c r="B6" s="219">
        <v>3436</v>
      </c>
      <c r="C6" s="220">
        <v>3564</v>
      </c>
      <c r="D6" s="214">
        <f t="shared" si="0"/>
        <v>1.0372526193248</v>
      </c>
      <c r="E6" s="218"/>
    </row>
    <row r="7" s="205" customFormat="1" ht="24.95" customHeight="1" spans="1:5">
      <c r="A7" s="215" t="s">
        <v>1485</v>
      </c>
      <c r="B7" s="221">
        <v>3624</v>
      </c>
      <c r="C7" s="222">
        <v>3553</v>
      </c>
      <c r="D7" s="214">
        <f t="shared" si="0"/>
        <v>0.980408388520971</v>
      </c>
      <c r="E7" s="218"/>
    </row>
    <row r="8" s="205" customFormat="1" ht="24.95" customHeight="1" spans="1:5">
      <c r="A8" s="223" t="s">
        <v>1486</v>
      </c>
      <c r="B8" s="224">
        <v>350</v>
      </c>
      <c r="C8" s="220">
        <v>645</v>
      </c>
      <c r="D8" s="214">
        <f t="shared" si="0"/>
        <v>1.84285714285714</v>
      </c>
      <c r="E8" s="218"/>
    </row>
    <row r="9" s="205" customFormat="1" ht="24.95" customHeight="1" spans="1:5">
      <c r="A9" s="225" t="s">
        <v>1487</v>
      </c>
      <c r="B9" s="226"/>
      <c r="C9" s="220"/>
      <c r="D9" s="214"/>
      <c r="E9" s="218"/>
    </row>
    <row r="10" s="205" customFormat="1" ht="24.95" customHeight="1" spans="1:5">
      <c r="A10" s="227" t="s">
        <v>1488</v>
      </c>
      <c r="B10" s="226">
        <v>350</v>
      </c>
      <c r="C10" s="220">
        <v>645</v>
      </c>
      <c r="D10" s="214">
        <f t="shared" si="0"/>
        <v>1.84285714285714</v>
      </c>
      <c r="E10" s="218"/>
    </row>
    <row r="11" s="205" customFormat="1" ht="24.95" customHeight="1" spans="1:5">
      <c r="A11" s="227" t="s">
        <v>1489</v>
      </c>
      <c r="B11" s="228"/>
      <c r="C11" s="220"/>
      <c r="D11" s="214"/>
      <c r="E11" s="218"/>
    </row>
    <row r="12" s="205" customFormat="1" ht="24.95" customHeight="1" spans="1:5">
      <c r="A12" s="213" t="s">
        <v>1490</v>
      </c>
      <c r="B12" s="229">
        <v>50830</v>
      </c>
      <c r="C12" s="220">
        <v>37918</v>
      </c>
      <c r="D12" s="214">
        <f t="shared" si="0"/>
        <v>0.745976785362975</v>
      </c>
      <c r="E12" s="218"/>
    </row>
    <row r="13" s="205" customFormat="1" ht="24.95" customHeight="1" spans="1:5">
      <c r="A13" s="227" t="s">
        <v>1483</v>
      </c>
      <c r="B13" s="230">
        <v>33023</v>
      </c>
      <c r="C13" s="220">
        <v>21773</v>
      </c>
      <c r="D13" s="214">
        <f t="shared" si="0"/>
        <v>0.65932834690973</v>
      </c>
      <c r="E13" s="218"/>
    </row>
    <row r="14" s="205" customFormat="1" ht="24.95" customHeight="1" spans="1:5">
      <c r="A14" s="227" t="s">
        <v>1488</v>
      </c>
      <c r="B14" s="184">
        <v>17807</v>
      </c>
      <c r="C14" s="220">
        <v>16145</v>
      </c>
      <c r="D14" s="214">
        <f t="shared" si="0"/>
        <v>0.906665917897456</v>
      </c>
      <c r="E14" s="218"/>
    </row>
    <row r="15" s="205" customFormat="1" ht="24.95" customHeight="1" spans="1:5">
      <c r="A15" s="227" t="s">
        <v>1491</v>
      </c>
      <c r="B15" s="184"/>
      <c r="C15" s="220"/>
      <c r="D15" s="214" t="e">
        <f t="shared" si="0"/>
        <v>#DIV/0!</v>
      </c>
      <c r="E15" s="218"/>
    </row>
    <row r="16" s="205" customFormat="1" ht="24.95" customHeight="1" spans="1:5">
      <c r="A16" s="213" t="s">
        <v>1492</v>
      </c>
      <c r="B16" s="184">
        <v>885</v>
      </c>
      <c r="C16" s="220">
        <v>647</v>
      </c>
      <c r="D16" s="214">
        <f t="shared" si="0"/>
        <v>0.731073446327684</v>
      </c>
      <c r="E16" s="218"/>
    </row>
    <row r="17" s="205" customFormat="1" ht="24.95" customHeight="1" spans="1:5">
      <c r="A17" s="213" t="s">
        <v>1493</v>
      </c>
      <c r="B17" s="184">
        <v>1</v>
      </c>
      <c r="C17" s="220">
        <v>6677</v>
      </c>
      <c r="D17" s="214">
        <f t="shared" si="0"/>
        <v>6677</v>
      </c>
      <c r="E17" s="218"/>
    </row>
    <row r="18" s="205" customFormat="1" ht="24.95" customHeight="1" spans="1:5">
      <c r="A18" s="179" t="s">
        <v>60</v>
      </c>
      <c r="B18" s="231">
        <v>75645</v>
      </c>
      <c r="C18" s="231">
        <v>67765</v>
      </c>
      <c r="D18" s="214">
        <f t="shared" si="0"/>
        <v>0.895829202194461</v>
      </c>
      <c r="E18" s="232"/>
    </row>
    <row r="19" s="205" customFormat="1" ht="24.95" customHeight="1" spans="1:5">
      <c r="A19" s="233" t="s">
        <v>1494</v>
      </c>
      <c r="B19" s="220">
        <v>782</v>
      </c>
      <c r="C19" s="220">
        <v>619</v>
      </c>
      <c r="D19" s="214">
        <f t="shared" si="0"/>
        <v>0.79156010230179</v>
      </c>
      <c r="E19" s="232"/>
    </row>
    <row r="20" s="205" customFormat="1" ht="24.95" customHeight="1" spans="1:5">
      <c r="A20" s="233" t="s">
        <v>1317</v>
      </c>
      <c r="B20" s="220">
        <v>71297</v>
      </c>
      <c r="C20" s="220">
        <v>61110</v>
      </c>
      <c r="D20" s="214">
        <f t="shared" si="0"/>
        <v>0.857118812853276</v>
      </c>
      <c r="E20" s="218"/>
    </row>
    <row r="21" s="205" customFormat="1" ht="24.95" customHeight="1" spans="1:5">
      <c r="A21" s="234"/>
      <c r="B21" s="220"/>
      <c r="C21" s="220"/>
      <c r="D21" s="214"/>
      <c r="E21" s="218"/>
    </row>
    <row r="22" s="205" customFormat="1" ht="24.95" customHeight="1" spans="1:5">
      <c r="A22" s="179" t="s">
        <v>1454</v>
      </c>
      <c r="B22" s="231">
        <v>147724</v>
      </c>
      <c r="C22" s="231">
        <v>129494</v>
      </c>
      <c r="D22" s="214">
        <f t="shared" si="0"/>
        <v>0.876594189163575</v>
      </c>
      <c r="E22" s="232"/>
    </row>
    <row r="23" ht="21" customHeight="1" spans="1:1">
      <c r="A23" s="235" t="s">
        <v>61</v>
      </c>
    </row>
  </sheetData>
  <mergeCells count="1">
    <mergeCell ref="A1:E1"/>
  </mergeCells>
  <printOptions horizontalCentered="1"/>
  <pageMargins left="0.33" right="0.28" top="0.98" bottom="0.98" header="0.51" footer="0.51"/>
  <pageSetup paperSize="9" scale="90" orientation="portrait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4"/>
  <sheetViews>
    <sheetView view="pageBreakPreview" zoomScaleNormal="100" zoomScaleSheetLayoutView="100" workbookViewId="0">
      <pane topLeftCell="A1" activePane="bottomRight" state="frozen"/>
      <selection activeCell="A2" sqref="A2"/>
    </sheetView>
  </sheetViews>
  <sheetFormatPr defaultColWidth="8" defaultRowHeight="14.25"/>
  <cols>
    <col min="1" max="1" width="43.5" style="160" customWidth="1"/>
    <col min="2" max="3" width="12" style="160" customWidth="1"/>
    <col min="4" max="4" width="10.875" style="160" customWidth="1"/>
    <col min="5" max="5" width="11.875" style="160" customWidth="1"/>
    <col min="6" max="16384" width="8" style="160"/>
  </cols>
  <sheetData>
    <row r="1" ht="30" customHeight="1" spans="1:5">
      <c r="A1" s="176" t="s">
        <v>1495</v>
      </c>
      <c r="B1" s="176"/>
      <c r="C1" s="176"/>
      <c r="D1" s="176"/>
      <c r="E1" s="176"/>
    </row>
    <row r="2" s="173" customFormat="1" ht="20.1" customHeight="1" spans="1:5">
      <c r="A2" s="177" t="s">
        <v>1496</v>
      </c>
      <c r="B2" s="177"/>
      <c r="C2" s="177"/>
      <c r="D2" s="177"/>
      <c r="E2" s="178" t="s">
        <v>1127</v>
      </c>
    </row>
    <row r="3" s="174" customFormat="1" ht="35.1" customHeight="1" spans="1:5">
      <c r="A3" s="179" t="s">
        <v>1446</v>
      </c>
      <c r="B3" s="179" t="s">
        <v>89</v>
      </c>
      <c r="C3" s="179" t="s">
        <v>91</v>
      </c>
      <c r="D3" s="179" t="s">
        <v>1447</v>
      </c>
      <c r="E3" s="179" t="s">
        <v>1448</v>
      </c>
    </row>
    <row r="4" ht="24.95" customHeight="1" spans="1:5">
      <c r="A4" s="180" t="s">
        <v>1497</v>
      </c>
      <c r="B4" s="181">
        <v>38574</v>
      </c>
      <c r="C4" s="181">
        <v>39800</v>
      </c>
      <c r="D4" s="182">
        <v>103.18</v>
      </c>
      <c r="E4" s="183"/>
    </row>
    <row r="5" ht="24.95" customHeight="1" spans="1:5">
      <c r="A5" s="180" t="s">
        <v>1498</v>
      </c>
      <c r="B5" s="181">
        <v>17990</v>
      </c>
      <c r="C5" s="181">
        <v>16909</v>
      </c>
      <c r="D5" s="182">
        <v>93.99</v>
      </c>
      <c r="E5" s="183"/>
    </row>
    <row r="6" ht="24.95" customHeight="1" spans="1:5">
      <c r="A6" s="180" t="s">
        <v>1499</v>
      </c>
      <c r="B6" s="181"/>
      <c r="C6" s="181"/>
      <c r="D6" s="182"/>
      <c r="E6" s="183"/>
    </row>
    <row r="7" ht="24.95" customHeight="1" spans="1:5">
      <c r="A7" s="180" t="s">
        <v>1381</v>
      </c>
      <c r="B7" s="184"/>
      <c r="C7" s="184"/>
      <c r="D7" s="185"/>
      <c r="E7" s="183"/>
    </row>
    <row r="8" customFormat="1" ht="24.95" customHeight="1" spans="1:5">
      <c r="A8" s="186"/>
      <c r="B8" s="187"/>
      <c r="C8" s="188"/>
      <c r="D8" s="185"/>
      <c r="E8" s="183"/>
    </row>
    <row r="9" s="175" customFormat="1" ht="24.95" customHeight="1" spans="1:5">
      <c r="A9" s="189" t="s">
        <v>1123</v>
      </c>
      <c r="B9" s="190">
        <v>56564</v>
      </c>
      <c r="C9" s="190">
        <v>56709</v>
      </c>
      <c r="D9" s="191">
        <v>100.26</v>
      </c>
      <c r="E9" s="192"/>
    </row>
    <row r="10" s="175" customFormat="1" ht="24.95" customHeight="1" spans="1:5">
      <c r="A10" s="193" t="s">
        <v>1500</v>
      </c>
      <c r="B10" s="194">
        <v>105</v>
      </c>
      <c r="C10" s="195">
        <v>1718</v>
      </c>
      <c r="D10" s="194">
        <v>1636.19</v>
      </c>
      <c r="E10" s="192"/>
    </row>
    <row r="11" ht="24.95" customHeight="1" spans="1:243">
      <c r="A11" s="196" t="s">
        <v>1501</v>
      </c>
      <c r="B11" s="197">
        <v>91055</v>
      </c>
      <c r="C11" s="197">
        <v>71067</v>
      </c>
      <c r="D11" s="194">
        <v>78.05</v>
      </c>
      <c r="E11" s="198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199"/>
      <c r="BS11" s="199"/>
      <c r="BT11" s="199"/>
      <c r="BU11" s="199"/>
      <c r="BV11" s="199"/>
      <c r="BW11" s="199"/>
      <c r="BX11" s="199"/>
      <c r="BY11" s="199"/>
      <c r="BZ11" s="199"/>
      <c r="CA11" s="199"/>
      <c r="CB11" s="199"/>
      <c r="CC11" s="199"/>
      <c r="CD11" s="199"/>
      <c r="CE11" s="199"/>
      <c r="CF11" s="199"/>
      <c r="CG11" s="199"/>
      <c r="CH11" s="199"/>
      <c r="CI11" s="199"/>
      <c r="CJ11" s="199"/>
      <c r="CK11" s="199"/>
      <c r="CL11" s="199"/>
      <c r="CM11" s="199"/>
      <c r="CN11" s="199"/>
      <c r="CO11" s="199"/>
      <c r="CP11" s="199"/>
      <c r="CQ11" s="199"/>
      <c r="CR11" s="199"/>
      <c r="CS11" s="199"/>
      <c r="CT11" s="199"/>
      <c r="CU11" s="199"/>
      <c r="CV11" s="199"/>
      <c r="CW11" s="199"/>
      <c r="CX11" s="199"/>
      <c r="CY11" s="199"/>
      <c r="CZ11" s="199"/>
      <c r="DA11" s="199"/>
      <c r="DB11" s="199"/>
      <c r="DC11" s="199"/>
      <c r="DD11" s="199"/>
      <c r="DE11" s="199"/>
      <c r="DF11" s="199"/>
      <c r="DG11" s="199"/>
      <c r="DH11" s="199"/>
      <c r="DI11" s="199"/>
      <c r="DJ11" s="199"/>
      <c r="DK11" s="199"/>
      <c r="DL11" s="199"/>
      <c r="DM11" s="199"/>
      <c r="DN11" s="199"/>
      <c r="DO11" s="199"/>
      <c r="DP11" s="199"/>
      <c r="DQ11" s="199"/>
      <c r="DR11" s="199"/>
      <c r="DS11" s="199"/>
      <c r="DT11" s="199"/>
      <c r="DU11" s="199"/>
      <c r="DV11" s="199"/>
      <c r="DW11" s="199"/>
      <c r="DX11" s="199"/>
      <c r="DY11" s="199"/>
      <c r="DZ11" s="199"/>
      <c r="EA11" s="199"/>
      <c r="EB11" s="199"/>
      <c r="EC11" s="199"/>
      <c r="ED11" s="199"/>
      <c r="EE11" s="199"/>
      <c r="EF11" s="199"/>
      <c r="EG11" s="199"/>
      <c r="EH11" s="199"/>
      <c r="EI11" s="199"/>
      <c r="EJ11" s="199"/>
      <c r="EK11" s="199"/>
      <c r="EL11" s="199"/>
      <c r="EM11" s="199"/>
      <c r="EN11" s="199"/>
      <c r="EO11" s="199"/>
      <c r="EP11" s="199"/>
      <c r="EQ11" s="199"/>
      <c r="ER11" s="199"/>
      <c r="ES11" s="199"/>
      <c r="ET11" s="199"/>
      <c r="EU11" s="199"/>
      <c r="EV11" s="199"/>
      <c r="EW11" s="199"/>
      <c r="EX11" s="199"/>
      <c r="EY11" s="199"/>
      <c r="EZ11" s="199"/>
      <c r="FA11" s="199"/>
      <c r="FB11" s="199"/>
      <c r="FC11" s="199"/>
      <c r="FD11" s="199"/>
      <c r="FE11" s="199"/>
      <c r="FF11" s="199"/>
      <c r="FG11" s="199"/>
      <c r="FH11" s="199"/>
      <c r="FI11" s="199"/>
      <c r="FJ11" s="199"/>
      <c r="FK11" s="199"/>
      <c r="FL11" s="199"/>
      <c r="FM11" s="199"/>
      <c r="FN11" s="199"/>
      <c r="FO11" s="199"/>
      <c r="FP11" s="199"/>
      <c r="FQ11" s="199"/>
      <c r="FR11" s="199"/>
      <c r="FS11" s="199"/>
      <c r="FT11" s="199"/>
      <c r="FU11" s="199"/>
      <c r="FV11" s="199"/>
      <c r="FW11" s="199"/>
      <c r="FX11" s="199"/>
      <c r="FY11" s="199"/>
      <c r="FZ11" s="199"/>
      <c r="GA11" s="199"/>
      <c r="GB11" s="199"/>
      <c r="GC11" s="199"/>
      <c r="GD11" s="199"/>
      <c r="GE11" s="199"/>
      <c r="GF11" s="199"/>
      <c r="GG11" s="199"/>
      <c r="GH11" s="199"/>
      <c r="GI11" s="199"/>
      <c r="GJ11" s="199"/>
      <c r="GK11" s="199"/>
      <c r="GL11" s="199"/>
      <c r="GM11" s="199"/>
      <c r="GN11" s="199"/>
      <c r="GO11" s="199"/>
      <c r="GP11" s="199"/>
      <c r="GQ11" s="199"/>
      <c r="GR11" s="199"/>
      <c r="GS11" s="199"/>
      <c r="GT11" s="199"/>
      <c r="GU11" s="199"/>
      <c r="GV11" s="199"/>
      <c r="GW11" s="199"/>
      <c r="GX11" s="199"/>
      <c r="GY11" s="199"/>
      <c r="GZ11" s="199"/>
      <c r="HA11" s="199"/>
      <c r="HB11" s="199"/>
      <c r="HC11" s="199"/>
      <c r="HD11" s="199"/>
      <c r="HE11" s="199"/>
      <c r="HF11" s="199"/>
      <c r="HG11" s="199"/>
      <c r="HH11" s="199"/>
      <c r="HI11" s="199"/>
      <c r="HJ11" s="199"/>
      <c r="HK11" s="199"/>
      <c r="HL11" s="199"/>
      <c r="HM11" s="199"/>
      <c r="HN11" s="199"/>
      <c r="HO11" s="199"/>
      <c r="HP11" s="199"/>
      <c r="HQ11" s="199"/>
      <c r="HR11" s="199"/>
      <c r="HS11" s="199"/>
      <c r="HT11" s="199"/>
      <c r="HU11" s="199"/>
      <c r="HV11" s="199"/>
      <c r="HW11" s="199"/>
      <c r="HX11" s="199"/>
      <c r="HY11" s="199"/>
      <c r="HZ11" s="199"/>
      <c r="IA11" s="199"/>
      <c r="IB11" s="199"/>
      <c r="IC11" s="199"/>
      <c r="ID11" s="199"/>
      <c r="IE11" s="199"/>
      <c r="IF11" s="199"/>
      <c r="IG11" s="199"/>
      <c r="IH11" s="199"/>
      <c r="II11" s="199"/>
    </row>
    <row r="12" ht="24.95" customHeight="1" spans="1:243">
      <c r="A12" s="200"/>
      <c r="B12" s="187"/>
      <c r="C12" s="201"/>
      <c r="D12" s="191"/>
      <c r="E12" s="198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199"/>
      <c r="BS12" s="199"/>
      <c r="BT12" s="199"/>
      <c r="BU12" s="199"/>
      <c r="BV12" s="199"/>
      <c r="BW12" s="199"/>
      <c r="BX12" s="199"/>
      <c r="BY12" s="199"/>
      <c r="BZ12" s="199"/>
      <c r="CA12" s="199"/>
      <c r="CB12" s="199"/>
      <c r="CC12" s="199"/>
      <c r="CD12" s="199"/>
      <c r="CE12" s="199"/>
      <c r="CF12" s="199"/>
      <c r="CG12" s="199"/>
      <c r="CH12" s="199"/>
      <c r="CI12" s="199"/>
      <c r="CJ12" s="199"/>
      <c r="CK12" s="199"/>
      <c r="CL12" s="199"/>
      <c r="CM12" s="199"/>
      <c r="CN12" s="199"/>
      <c r="CO12" s="199"/>
      <c r="CP12" s="199"/>
      <c r="CQ12" s="199"/>
      <c r="CR12" s="199"/>
      <c r="CS12" s="199"/>
      <c r="CT12" s="199"/>
      <c r="CU12" s="199"/>
      <c r="CV12" s="199"/>
      <c r="CW12" s="199"/>
      <c r="CX12" s="199"/>
      <c r="CY12" s="199"/>
      <c r="CZ12" s="199"/>
      <c r="DA12" s="199"/>
      <c r="DB12" s="199"/>
      <c r="DC12" s="199"/>
      <c r="DD12" s="199"/>
      <c r="DE12" s="199"/>
      <c r="DF12" s="199"/>
      <c r="DG12" s="199"/>
      <c r="DH12" s="199"/>
      <c r="DI12" s="199"/>
      <c r="DJ12" s="199"/>
      <c r="DK12" s="199"/>
      <c r="DL12" s="199"/>
      <c r="DM12" s="199"/>
      <c r="DN12" s="199"/>
      <c r="DO12" s="199"/>
      <c r="DP12" s="199"/>
      <c r="DQ12" s="199"/>
      <c r="DR12" s="199"/>
      <c r="DS12" s="199"/>
      <c r="DT12" s="199"/>
      <c r="DU12" s="199"/>
      <c r="DV12" s="199"/>
      <c r="DW12" s="199"/>
      <c r="DX12" s="199"/>
      <c r="DY12" s="199"/>
      <c r="DZ12" s="199"/>
      <c r="EA12" s="199"/>
      <c r="EB12" s="199"/>
      <c r="EC12" s="199"/>
      <c r="ED12" s="199"/>
      <c r="EE12" s="199"/>
      <c r="EF12" s="199"/>
      <c r="EG12" s="199"/>
      <c r="EH12" s="199"/>
      <c r="EI12" s="199"/>
      <c r="EJ12" s="199"/>
      <c r="EK12" s="199"/>
      <c r="EL12" s="199"/>
      <c r="EM12" s="199"/>
      <c r="EN12" s="199"/>
      <c r="EO12" s="199"/>
      <c r="EP12" s="199"/>
      <c r="EQ12" s="199"/>
      <c r="ER12" s="199"/>
      <c r="ES12" s="199"/>
      <c r="ET12" s="199"/>
      <c r="EU12" s="199"/>
      <c r="EV12" s="199"/>
      <c r="EW12" s="199"/>
      <c r="EX12" s="199"/>
      <c r="EY12" s="199"/>
      <c r="EZ12" s="199"/>
      <c r="FA12" s="199"/>
      <c r="FB12" s="199"/>
      <c r="FC12" s="199"/>
      <c r="FD12" s="199"/>
      <c r="FE12" s="199"/>
      <c r="FF12" s="199"/>
      <c r="FG12" s="199"/>
      <c r="FH12" s="199"/>
      <c r="FI12" s="199"/>
      <c r="FJ12" s="199"/>
      <c r="FK12" s="199"/>
      <c r="FL12" s="199"/>
      <c r="FM12" s="199"/>
      <c r="FN12" s="199"/>
      <c r="FO12" s="199"/>
      <c r="FP12" s="199"/>
      <c r="FQ12" s="199"/>
      <c r="FR12" s="199"/>
      <c r="FS12" s="199"/>
      <c r="FT12" s="199"/>
      <c r="FU12" s="199"/>
      <c r="FV12" s="199"/>
      <c r="FW12" s="199"/>
      <c r="FX12" s="199"/>
      <c r="FY12" s="199"/>
      <c r="FZ12" s="199"/>
      <c r="GA12" s="199"/>
      <c r="GB12" s="199"/>
      <c r="GC12" s="199"/>
      <c r="GD12" s="199"/>
      <c r="GE12" s="199"/>
      <c r="GF12" s="199"/>
      <c r="GG12" s="199"/>
      <c r="GH12" s="199"/>
      <c r="GI12" s="199"/>
      <c r="GJ12" s="199"/>
      <c r="GK12" s="199"/>
      <c r="GL12" s="199"/>
      <c r="GM12" s="199"/>
      <c r="GN12" s="199"/>
      <c r="GO12" s="199"/>
      <c r="GP12" s="199"/>
      <c r="GQ12" s="199"/>
      <c r="GR12" s="199"/>
      <c r="GS12" s="199"/>
      <c r="GT12" s="199"/>
      <c r="GU12" s="199"/>
      <c r="GV12" s="199"/>
      <c r="GW12" s="199"/>
      <c r="GX12" s="199"/>
      <c r="GY12" s="199"/>
      <c r="GZ12" s="199"/>
      <c r="HA12" s="199"/>
      <c r="HB12" s="199"/>
      <c r="HC12" s="199"/>
      <c r="HD12" s="199"/>
      <c r="HE12" s="199"/>
      <c r="HF12" s="199"/>
      <c r="HG12" s="199"/>
      <c r="HH12" s="199"/>
      <c r="HI12" s="199"/>
      <c r="HJ12" s="199"/>
      <c r="HK12" s="199"/>
      <c r="HL12" s="199"/>
      <c r="HM12" s="199"/>
      <c r="HN12" s="199"/>
      <c r="HO12" s="199"/>
      <c r="HP12" s="199"/>
      <c r="HQ12" s="199"/>
      <c r="HR12" s="199"/>
      <c r="HS12" s="199"/>
      <c r="HT12" s="199"/>
      <c r="HU12" s="199"/>
      <c r="HV12" s="199"/>
      <c r="HW12" s="199"/>
      <c r="HX12" s="199"/>
      <c r="HY12" s="199"/>
      <c r="HZ12" s="199"/>
      <c r="IA12" s="199"/>
      <c r="IB12" s="199"/>
      <c r="IC12" s="199"/>
      <c r="ID12" s="199"/>
      <c r="IE12" s="199"/>
      <c r="IF12" s="199"/>
      <c r="IG12" s="199"/>
      <c r="IH12" s="199"/>
      <c r="II12" s="199"/>
    </row>
    <row r="13" ht="24.95" customHeight="1" spans="1:243">
      <c r="A13" s="179" t="s">
        <v>1410</v>
      </c>
      <c r="B13" s="190">
        <v>147724</v>
      </c>
      <c r="C13" s="190">
        <v>129494</v>
      </c>
      <c r="D13" s="194">
        <v>87.66</v>
      </c>
      <c r="E13" s="198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199"/>
      <c r="CA13" s="199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99"/>
      <c r="CN13" s="199"/>
      <c r="CO13" s="199"/>
      <c r="CP13" s="199"/>
      <c r="CQ13" s="199"/>
      <c r="CR13" s="199"/>
      <c r="CS13" s="199"/>
      <c r="CT13" s="199"/>
      <c r="CU13" s="199"/>
      <c r="CV13" s="199"/>
      <c r="CW13" s="199"/>
      <c r="CX13" s="199"/>
      <c r="CY13" s="199"/>
      <c r="CZ13" s="199"/>
      <c r="DA13" s="199"/>
      <c r="DB13" s="199"/>
      <c r="DC13" s="199"/>
      <c r="DD13" s="199"/>
      <c r="DE13" s="199"/>
      <c r="DF13" s="199"/>
      <c r="DG13" s="199"/>
      <c r="DH13" s="199"/>
      <c r="DI13" s="199"/>
      <c r="DJ13" s="199"/>
      <c r="DK13" s="199"/>
      <c r="DL13" s="199"/>
      <c r="DM13" s="199"/>
      <c r="DN13" s="199"/>
      <c r="DO13" s="199"/>
      <c r="DP13" s="199"/>
      <c r="DQ13" s="199"/>
      <c r="DR13" s="199"/>
      <c r="DS13" s="199"/>
      <c r="DT13" s="199"/>
      <c r="DU13" s="199"/>
      <c r="DV13" s="199"/>
      <c r="DW13" s="199"/>
      <c r="DX13" s="199"/>
      <c r="DY13" s="199"/>
      <c r="DZ13" s="199"/>
      <c r="EA13" s="199"/>
      <c r="EB13" s="199"/>
      <c r="EC13" s="199"/>
      <c r="ED13" s="199"/>
      <c r="EE13" s="199"/>
      <c r="EF13" s="199"/>
      <c r="EG13" s="199"/>
      <c r="EH13" s="199"/>
      <c r="EI13" s="199"/>
      <c r="EJ13" s="199"/>
      <c r="EK13" s="199"/>
      <c r="EL13" s="199"/>
      <c r="EM13" s="199"/>
      <c r="EN13" s="199"/>
      <c r="EO13" s="199"/>
      <c r="EP13" s="199"/>
      <c r="EQ13" s="199"/>
      <c r="ER13" s="199"/>
      <c r="ES13" s="199"/>
      <c r="ET13" s="199"/>
      <c r="EU13" s="199"/>
      <c r="EV13" s="199"/>
      <c r="EW13" s="199"/>
      <c r="EX13" s="199"/>
      <c r="EY13" s="199"/>
      <c r="EZ13" s="199"/>
      <c r="FA13" s="199"/>
      <c r="FB13" s="199"/>
      <c r="FC13" s="199"/>
      <c r="FD13" s="199"/>
      <c r="FE13" s="199"/>
      <c r="FF13" s="199"/>
      <c r="FG13" s="199"/>
      <c r="FH13" s="199"/>
      <c r="FI13" s="199"/>
      <c r="FJ13" s="199"/>
      <c r="FK13" s="199"/>
      <c r="FL13" s="199"/>
      <c r="FM13" s="199"/>
      <c r="FN13" s="199"/>
      <c r="FO13" s="199"/>
      <c r="FP13" s="199"/>
      <c r="FQ13" s="199"/>
      <c r="FR13" s="199"/>
      <c r="FS13" s="199"/>
      <c r="FT13" s="199"/>
      <c r="FU13" s="199"/>
      <c r="FV13" s="199"/>
      <c r="FW13" s="199"/>
      <c r="FX13" s="199"/>
      <c r="FY13" s="199"/>
      <c r="FZ13" s="199"/>
      <c r="GA13" s="199"/>
      <c r="GB13" s="199"/>
      <c r="GC13" s="199"/>
      <c r="GD13" s="199"/>
      <c r="GE13" s="199"/>
      <c r="GF13" s="199"/>
      <c r="GG13" s="199"/>
      <c r="GH13" s="199"/>
      <c r="GI13" s="199"/>
      <c r="GJ13" s="199"/>
      <c r="GK13" s="199"/>
      <c r="GL13" s="199"/>
      <c r="GM13" s="199"/>
      <c r="GN13" s="199"/>
      <c r="GO13" s="199"/>
      <c r="GP13" s="199"/>
      <c r="GQ13" s="199"/>
      <c r="GR13" s="199"/>
      <c r="GS13" s="199"/>
      <c r="GT13" s="199"/>
      <c r="GU13" s="199"/>
      <c r="GV13" s="199"/>
      <c r="GW13" s="199"/>
      <c r="GX13" s="199"/>
      <c r="GY13" s="199"/>
      <c r="GZ13" s="199"/>
      <c r="HA13" s="199"/>
      <c r="HB13" s="199"/>
      <c r="HC13" s="199"/>
      <c r="HD13" s="199"/>
      <c r="HE13" s="199"/>
      <c r="HF13" s="199"/>
      <c r="HG13" s="199"/>
      <c r="HH13" s="199"/>
      <c r="HI13" s="199"/>
      <c r="HJ13" s="199"/>
      <c r="HK13" s="199"/>
      <c r="HL13" s="199"/>
      <c r="HM13" s="199"/>
      <c r="HN13" s="199"/>
      <c r="HO13" s="199"/>
      <c r="HP13" s="199"/>
      <c r="HQ13" s="199"/>
      <c r="HR13" s="199"/>
      <c r="HS13" s="199"/>
      <c r="HT13" s="199"/>
      <c r="HU13" s="199"/>
      <c r="HV13" s="199"/>
      <c r="HW13" s="199"/>
      <c r="HX13" s="199"/>
      <c r="HY13" s="199"/>
      <c r="HZ13" s="199"/>
      <c r="IA13" s="199"/>
      <c r="IB13" s="199"/>
      <c r="IC13" s="199"/>
      <c r="ID13" s="199"/>
      <c r="IE13" s="199"/>
      <c r="IF13" s="199"/>
      <c r="IG13" s="199"/>
      <c r="IH13" s="199"/>
      <c r="II13" s="199"/>
    </row>
    <row r="14" ht="18.95" customHeight="1" spans="1:1">
      <c r="A14" s="202" t="s">
        <v>1463</v>
      </c>
    </row>
  </sheetData>
  <mergeCells count="1">
    <mergeCell ref="A1:E1"/>
  </mergeCells>
  <printOptions horizontalCentered="1"/>
  <pageMargins left="0.75" right="0.75" top="0.98" bottom="0.98" header="0.51" footer="0.51"/>
  <pageSetup paperSize="9" scale="89" orientation="portrait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1" sqref="E11"/>
    </sheetView>
  </sheetViews>
  <sheetFormatPr defaultColWidth="9" defaultRowHeight="14.25" outlineLevelCol="7"/>
  <cols>
    <col min="1" max="1" width="27.375" style="159" customWidth="1"/>
    <col min="2" max="2" width="26.125" style="159" customWidth="1"/>
    <col min="3" max="3" width="23.5" style="159" customWidth="1"/>
    <col min="4" max="4" width="22.375" style="159" customWidth="1"/>
    <col min="5" max="5" width="25.875" style="159" customWidth="1"/>
    <col min="6" max="6" width="21.75" style="159" customWidth="1"/>
    <col min="7" max="16384" width="9" style="159"/>
  </cols>
  <sheetData>
    <row r="1" spans="2:6">
      <c r="B1" s="160"/>
      <c r="C1" s="160"/>
      <c r="D1" s="160"/>
      <c r="E1" s="160"/>
      <c r="F1" s="160"/>
    </row>
    <row r="2" ht="24" spans="1:6">
      <c r="A2" s="161" t="s">
        <v>1502</v>
      </c>
      <c r="B2" s="161"/>
      <c r="C2" s="161"/>
      <c r="D2" s="161"/>
      <c r="E2" s="161"/>
      <c r="F2" s="161"/>
    </row>
    <row r="3" spans="1:6">
      <c r="A3" s="162" t="s">
        <v>1503</v>
      </c>
      <c r="B3" s="163"/>
      <c r="C3" s="164"/>
      <c r="D3" s="163"/>
      <c r="E3" s="163"/>
      <c r="F3" s="165" t="s">
        <v>1127</v>
      </c>
    </row>
    <row r="4" spans="1:8">
      <c r="A4" s="166" t="s">
        <v>1504</v>
      </c>
      <c r="B4" s="166"/>
      <c r="C4" s="166"/>
      <c r="D4" s="166"/>
      <c r="E4" s="166"/>
      <c r="F4" s="166"/>
      <c r="G4" s="167" t="s">
        <v>1505</v>
      </c>
      <c r="H4" s="167" t="s">
        <v>1506</v>
      </c>
    </row>
    <row r="5" spans="1:8">
      <c r="A5" s="166" t="s">
        <v>1507</v>
      </c>
      <c r="B5" s="166" t="s">
        <v>1508</v>
      </c>
      <c r="C5" s="166" t="s">
        <v>1509</v>
      </c>
      <c r="D5" s="166" t="s">
        <v>1510</v>
      </c>
      <c r="E5" s="166"/>
      <c r="F5" s="166"/>
      <c r="G5" s="168"/>
      <c r="H5" s="168"/>
    </row>
    <row r="6" ht="27" customHeight="1" spans="1:8">
      <c r="A6" s="166" t="s">
        <v>1511</v>
      </c>
      <c r="B6" s="166" t="s">
        <v>1511</v>
      </c>
      <c r="C6" s="166" t="s">
        <v>1511</v>
      </c>
      <c r="D6" s="166" t="s">
        <v>1507</v>
      </c>
      <c r="E6" s="166" t="s">
        <v>1512</v>
      </c>
      <c r="F6" s="166" t="s">
        <v>1513</v>
      </c>
      <c r="G6" s="169"/>
      <c r="H6" s="169"/>
    </row>
    <row r="7" spans="1:8">
      <c r="A7" s="166" t="s">
        <v>1514</v>
      </c>
      <c r="B7" s="166" t="s">
        <v>1515</v>
      </c>
      <c r="C7" s="166" t="s">
        <v>1516</v>
      </c>
      <c r="D7" s="166" t="s">
        <v>1517</v>
      </c>
      <c r="E7" s="166" t="s">
        <v>1518</v>
      </c>
      <c r="F7" s="166" t="s">
        <v>1519</v>
      </c>
      <c r="G7" s="166">
        <v>7</v>
      </c>
      <c r="H7" s="166">
        <v>8</v>
      </c>
    </row>
    <row r="8" spans="1:8">
      <c r="A8" s="170">
        <v>928.48</v>
      </c>
      <c r="B8" s="170">
        <v>0</v>
      </c>
      <c r="C8" s="170">
        <v>13.81</v>
      </c>
      <c r="D8" s="170">
        <v>914.67</v>
      </c>
      <c r="E8" s="170">
        <v>260.4</v>
      </c>
      <c r="F8" s="170">
        <v>654.27</v>
      </c>
      <c r="G8" s="171">
        <v>627.36</v>
      </c>
      <c r="H8" s="171">
        <v>137.76</v>
      </c>
    </row>
    <row r="10" spans="1:6">
      <c r="A10" s="172"/>
      <c r="B10" s="172"/>
      <c r="C10" s="172"/>
      <c r="D10" s="172"/>
      <c r="E10" s="172"/>
      <c r="F10" s="172"/>
    </row>
    <row r="11" spans="1:6">
      <c r="A11" s="172"/>
      <c r="B11" s="172"/>
      <c r="C11" s="172"/>
      <c r="D11" s="172"/>
      <c r="E11" s="172"/>
      <c r="F11" s="172"/>
    </row>
  </sheetData>
  <mergeCells count="5">
    <mergeCell ref="A2:F2"/>
    <mergeCell ref="A4:F4"/>
    <mergeCell ref="D5:F5"/>
    <mergeCell ref="G4:G6"/>
    <mergeCell ref="H4:H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view="pageBreakPreview" zoomScaleNormal="100" zoomScaleSheetLayoutView="100" workbookViewId="0">
      <selection activeCell="A10" sqref="A10:H10"/>
    </sheetView>
  </sheetViews>
  <sheetFormatPr defaultColWidth="8" defaultRowHeight="14.25"/>
  <cols>
    <col min="7" max="7" width="21.5" customWidth="1"/>
  </cols>
  <sheetData>
    <row r="1" ht="23.25" customHeight="1" spans="1:9">
      <c r="A1" s="436" t="s">
        <v>3</v>
      </c>
      <c r="B1" s="436"/>
      <c r="C1" s="436"/>
      <c r="D1" s="436"/>
      <c r="E1" s="436"/>
      <c r="F1" s="436"/>
      <c r="G1" s="436"/>
      <c r="H1" s="436"/>
      <c r="I1" s="436"/>
    </row>
    <row r="2" ht="21.75" customHeight="1" spans="1:9">
      <c r="A2" s="437"/>
      <c r="B2" s="437"/>
      <c r="C2" s="437"/>
      <c r="D2" s="437"/>
      <c r="E2" s="437"/>
      <c r="F2" s="437"/>
      <c r="G2" s="437"/>
      <c r="H2" s="437"/>
      <c r="I2" s="437"/>
    </row>
    <row r="3" ht="18.75" customHeight="1" spans="1:9">
      <c r="A3" s="438" t="s">
        <v>4</v>
      </c>
      <c r="B3" s="438"/>
      <c r="C3" s="438"/>
      <c r="D3" s="438"/>
      <c r="E3" s="438"/>
      <c r="F3" s="438"/>
      <c r="G3" s="438"/>
      <c r="H3" s="438"/>
      <c r="I3" s="438"/>
    </row>
    <row r="4" ht="18" customHeight="1" spans="1:9">
      <c r="A4" s="438" t="s">
        <v>5</v>
      </c>
      <c r="B4" s="439"/>
      <c r="C4" s="439"/>
      <c r="D4" s="439"/>
      <c r="E4" s="439"/>
      <c r="F4" s="439"/>
      <c r="G4" s="439"/>
      <c r="H4" s="439"/>
      <c r="I4" s="439"/>
    </row>
    <row r="5" ht="18" customHeight="1" spans="1:9">
      <c r="A5" s="439" t="s">
        <v>6</v>
      </c>
      <c r="B5" s="439"/>
      <c r="C5" s="439"/>
      <c r="D5" s="439"/>
      <c r="E5" s="439"/>
      <c r="F5" s="439"/>
      <c r="G5" s="439"/>
      <c r="H5" s="439"/>
      <c r="I5" s="439"/>
    </row>
    <row r="6" ht="18" customHeight="1" spans="1:9">
      <c r="A6" s="439" t="s">
        <v>7</v>
      </c>
      <c r="B6" s="439"/>
      <c r="C6" s="439"/>
      <c r="D6" s="439"/>
      <c r="E6" s="439"/>
      <c r="F6" s="439"/>
      <c r="G6" s="439"/>
      <c r="H6" s="439"/>
      <c r="I6" s="439"/>
    </row>
    <row r="7" ht="18" customHeight="1" spans="1:9">
      <c r="A7" s="439" t="s">
        <v>8</v>
      </c>
      <c r="B7" s="439"/>
      <c r="C7" s="439"/>
      <c r="D7" s="439"/>
      <c r="E7" s="439"/>
      <c r="F7" s="439"/>
      <c r="G7" s="439"/>
      <c r="H7" s="439"/>
      <c r="I7" s="439"/>
    </row>
    <row r="8" ht="18" customHeight="1" spans="1:9">
      <c r="A8" s="439" t="s">
        <v>9</v>
      </c>
      <c r="B8" s="439"/>
      <c r="C8" s="439"/>
      <c r="D8" s="439"/>
      <c r="E8" s="439"/>
      <c r="F8" s="439"/>
      <c r="G8" s="439"/>
      <c r="H8" s="439"/>
      <c r="I8" s="439"/>
    </row>
    <row r="9" ht="18" customHeight="1" spans="1:9">
      <c r="A9" s="439" t="s">
        <v>10</v>
      </c>
      <c r="B9" s="439"/>
      <c r="C9" s="439"/>
      <c r="D9" s="439"/>
      <c r="E9" s="439"/>
      <c r="F9" s="439"/>
      <c r="G9" s="439"/>
      <c r="H9" s="439"/>
      <c r="I9" s="439"/>
    </row>
    <row r="10" ht="18" customHeight="1" spans="1:9">
      <c r="A10" s="439" t="s">
        <v>11</v>
      </c>
      <c r="B10" s="439"/>
      <c r="C10" s="439"/>
      <c r="D10" s="439"/>
      <c r="E10" s="439"/>
      <c r="F10" s="439"/>
      <c r="G10" s="439"/>
      <c r="H10" s="439"/>
      <c r="I10" s="439"/>
    </row>
    <row r="11" ht="18" customHeight="1" spans="1:9">
      <c r="A11" s="439" t="s">
        <v>12</v>
      </c>
      <c r="B11" s="439"/>
      <c r="C11" s="439"/>
      <c r="D11" s="439"/>
      <c r="E11" s="439"/>
      <c r="F11" s="439"/>
      <c r="G11" s="439"/>
      <c r="H11" s="439"/>
      <c r="I11" s="439"/>
    </row>
    <row r="12" ht="18" customHeight="1" spans="1:9">
      <c r="A12" s="438" t="s">
        <v>13</v>
      </c>
      <c r="B12" s="438"/>
      <c r="C12" s="438"/>
      <c r="D12" s="438"/>
      <c r="E12" s="439"/>
      <c r="F12" s="439"/>
      <c r="G12" s="439"/>
      <c r="H12" s="439"/>
      <c r="I12" s="439"/>
    </row>
    <row r="13" ht="18" customHeight="1" spans="1:9">
      <c r="A13" s="439" t="s">
        <v>14</v>
      </c>
      <c r="B13" s="439"/>
      <c r="C13" s="439"/>
      <c r="D13" s="439"/>
      <c r="E13" s="439"/>
      <c r="F13" s="439"/>
      <c r="G13" s="439"/>
      <c r="H13" s="439"/>
      <c r="I13" s="439"/>
    </row>
    <row r="14" ht="18" customHeight="1" spans="1:9">
      <c r="A14" s="439" t="s">
        <v>15</v>
      </c>
      <c r="B14" s="439"/>
      <c r="C14" s="439"/>
      <c r="D14" s="439"/>
      <c r="E14" s="439"/>
      <c r="F14" s="439"/>
      <c r="G14" s="439"/>
      <c r="H14" s="439"/>
      <c r="I14" s="439"/>
    </row>
    <row r="15" ht="18" customHeight="1" spans="1:9">
      <c r="A15" s="439" t="s">
        <v>16</v>
      </c>
      <c r="B15" s="439"/>
      <c r="C15" s="439"/>
      <c r="D15" s="439"/>
      <c r="E15" s="439"/>
      <c r="F15" s="439"/>
      <c r="G15" s="439"/>
      <c r="H15" s="439"/>
      <c r="I15" s="439"/>
    </row>
    <row r="16" ht="18" customHeight="1" spans="1:9">
      <c r="A16" s="439" t="s">
        <v>17</v>
      </c>
      <c r="B16" s="439"/>
      <c r="C16" s="439"/>
      <c r="D16" s="439"/>
      <c r="E16" s="439"/>
      <c r="F16" s="439"/>
      <c r="G16" s="439"/>
      <c r="H16" s="439"/>
      <c r="I16" s="439"/>
    </row>
    <row r="17" ht="18" customHeight="1" spans="1:9">
      <c r="A17" s="438" t="s">
        <v>18</v>
      </c>
      <c r="B17" s="438"/>
      <c r="C17" s="438"/>
      <c r="D17" s="438"/>
      <c r="E17" s="438"/>
      <c r="F17" s="439"/>
      <c r="G17" s="439"/>
      <c r="H17" s="439"/>
      <c r="I17" s="439"/>
    </row>
    <row r="18" ht="18" customHeight="1" spans="1:9">
      <c r="A18" s="439" t="s">
        <v>19</v>
      </c>
      <c r="B18" s="439"/>
      <c r="C18" s="439"/>
      <c r="D18" s="439"/>
      <c r="E18" s="439"/>
      <c r="F18" s="439"/>
      <c r="G18" s="439"/>
      <c r="H18" s="439"/>
      <c r="I18" s="439"/>
    </row>
    <row r="19" ht="18" customHeight="1" spans="1:9">
      <c r="A19" s="439" t="s">
        <v>20</v>
      </c>
      <c r="B19" s="439"/>
      <c r="C19" s="439"/>
      <c r="D19" s="439"/>
      <c r="E19" s="439"/>
      <c r="F19" s="439"/>
      <c r="G19" s="439"/>
      <c r="H19" s="439"/>
      <c r="I19" s="439"/>
    </row>
    <row r="20" ht="18" customHeight="1" spans="1:9">
      <c r="A20" s="439" t="s">
        <v>21</v>
      </c>
      <c r="B20" s="439"/>
      <c r="C20" s="439"/>
      <c r="D20" s="439"/>
      <c r="E20" s="439"/>
      <c r="F20" s="439"/>
      <c r="G20" s="439"/>
      <c r="H20" s="439"/>
      <c r="I20" s="439"/>
    </row>
    <row r="21" ht="18" customHeight="1" spans="1:9">
      <c r="A21" s="438" t="s">
        <v>22</v>
      </c>
      <c r="B21" s="438"/>
      <c r="C21" s="438"/>
      <c r="D21" s="438"/>
      <c r="E21" s="438"/>
      <c r="F21" s="438"/>
      <c r="G21" s="439"/>
      <c r="H21" s="439"/>
      <c r="I21" s="439"/>
    </row>
    <row r="22" ht="18" customHeight="1" spans="1:9">
      <c r="A22" s="439" t="s">
        <v>23</v>
      </c>
      <c r="B22" s="439"/>
      <c r="C22" s="439"/>
      <c r="D22" s="439"/>
      <c r="E22" s="439"/>
      <c r="F22" s="439"/>
      <c r="G22" s="439"/>
      <c r="H22" s="439"/>
      <c r="I22" s="439"/>
    </row>
    <row r="23" ht="18" customHeight="1" spans="1:9">
      <c r="A23" s="439" t="s">
        <v>24</v>
      </c>
      <c r="B23" s="439"/>
      <c r="C23" s="439"/>
      <c r="D23" s="439"/>
      <c r="E23" s="439"/>
      <c r="F23" s="439"/>
      <c r="G23" s="439"/>
      <c r="H23" s="439"/>
      <c r="I23" s="439"/>
    </row>
    <row r="24" ht="18" customHeight="1" spans="1:9">
      <c r="A24" s="438" t="s">
        <v>25</v>
      </c>
      <c r="B24" s="438"/>
      <c r="C24" s="438"/>
      <c r="D24" s="438"/>
      <c r="E24" s="438"/>
      <c r="F24" s="438"/>
      <c r="G24" s="438"/>
      <c r="H24" s="439"/>
      <c r="I24" s="439"/>
    </row>
    <row r="25" ht="18.75" spans="1:9">
      <c r="A25" s="439" t="s">
        <v>26</v>
      </c>
      <c r="B25" s="439"/>
      <c r="C25" s="439"/>
      <c r="D25" s="439"/>
      <c r="E25" s="439"/>
      <c r="F25" s="439"/>
      <c r="G25" s="439"/>
      <c r="H25" s="439"/>
      <c r="I25" s="439"/>
    </row>
    <row r="26" ht="18.75" spans="1:9">
      <c r="A26" s="438" t="s">
        <v>27</v>
      </c>
      <c r="B26" s="438"/>
      <c r="C26" s="438"/>
      <c r="D26" s="438"/>
      <c r="E26" s="438"/>
      <c r="F26" s="438"/>
      <c r="G26" s="438"/>
      <c r="H26" s="438"/>
      <c r="I26" s="438"/>
    </row>
    <row r="27" ht="18.75" spans="1:9">
      <c r="A27" s="439" t="s">
        <v>28</v>
      </c>
      <c r="B27" s="439"/>
      <c r="C27" s="439"/>
      <c r="D27" s="439"/>
      <c r="E27" s="439"/>
      <c r="F27" s="439"/>
      <c r="G27" s="439"/>
      <c r="H27" s="439"/>
      <c r="I27" s="439"/>
    </row>
    <row r="28" ht="18.75" spans="1:9">
      <c r="A28" s="439" t="s">
        <v>29</v>
      </c>
      <c r="B28" s="439"/>
      <c r="C28" s="439"/>
      <c r="D28" s="439"/>
      <c r="E28" s="439"/>
      <c r="F28" s="439"/>
      <c r="G28" s="439"/>
      <c r="H28" s="439"/>
      <c r="I28" s="439"/>
    </row>
    <row r="29" ht="18.75" spans="1:9">
      <c r="A29" s="439" t="s">
        <v>30</v>
      </c>
      <c r="B29" s="439"/>
      <c r="C29" s="439"/>
      <c r="D29" s="439"/>
      <c r="E29" s="439"/>
      <c r="F29" s="439"/>
      <c r="G29" s="439"/>
      <c r="H29" s="439"/>
      <c r="I29" s="439"/>
    </row>
    <row r="30" ht="18.75" spans="1:9">
      <c r="A30" s="439" t="s">
        <v>31</v>
      </c>
      <c r="B30" s="439"/>
      <c r="C30" s="439"/>
      <c r="D30" s="439"/>
      <c r="E30" s="439"/>
      <c r="F30" s="439"/>
      <c r="G30" s="439"/>
      <c r="H30" s="439"/>
      <c r="I30" s="439"/>
    </row>
  </sheetData>
  <mergeCells count="25">
    <mergeCell ref="A1:I1"/>
    <mergeCell ref="A3:I3"/>
    <mergeCell ref="A5:G5"/>
    <mergeCell ref="A6:G6"/>
    <mergeCell ref="A7:I7"/>
    <mergeCell ref="A8:I8"/>
    <mergeCell ref="A9:G9"/>
    <mergeCell ref="A10:H10"/>
    <mergeCell ref="A11:H11"/>
    <mergeCell ref="A13:G13"/>
    <mergeCell ref="A14:H14"/>
    <mergeCell ref="A15:G15"/>
    <mergeCell ref="A16:H16"/>
    <mergeCell ref="A18:H18"/>
    <mergeCell ref="A19:H19"/>
    <mergeCell ref="A20:H20"/>
    <mergeCell ref="A22:G22"/>
    <mergeCell ref="A23:I23"/>
    <mergeCell ref="A24:G24"/>
    <mergeCell ref="A25:I25"/>
    <mergeCell ref="A26:G26"/>
    <mergeCell ref="A27:I27"/>
    <mergeCell ref="A28:I28"/>
    <mergeCell ref="A29:I29"/>
    <mergeCell ref="A30:H30"/>
  </mergeCells>
  <pageMargins left="0.75" right="0.75" top="0.59" bottom="0.58" header="0.5" footer="0.5"/>
  <pageSetup paperSize="9" scale="88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2"/>
  <sheetViews>
    <sheetView topLeftCell="A16" workbookViewId="0">
      <selection activeCell="H28" sqref="H28"/>
    </sheetView>
  </sheetViews>
  <sheetFormatPr defaultColWidth="9" defaultRowHeight="14.25" outlineLevelCol="5"/>
  <cols>
    <col min="1" max="1" width="29.625" style="131" customWidth="1"/>
    <col min="2" max="4" width="17.125" style="132" customWidth="1"/>
    <col min="5" max="6" width="17.125" style="133" customWidth="1"/>
    <col min="7" max="16384" width="9" style="85"/>
  </cols>
  <sheetData>
    <row r="2" ht="27" spans="1:6">
      <c r="A2" s="134" t="s">
        <v>1520</v>
      </c>
      <c r="B2" s="134"/>
      <c r="C2" s="134"/>
      <c r="D2" s="134"/>
      <c r="E2" s="135"/>
      <c r="F2" s="135"/>
    </row>
    <row r="3" ht="15" spans="1:6">
      <c r="A3" s="136" t="s">
        <v>1521</v>
      </c>
      <c r="B3" s="136"/>
      <c r="C3" s="136"/>
      <c r="D3" s="136"/>
      <c r="E3" s="137"/>
      <c r="F3" s="137"/>
    </row>
    <row r="4" spans="1:6">
      <c r="A4" s="138" t="s">
        <v>1384</v>
      </c>
      <c r="B4" s="139" t="s">
        <v>1522</v>
      </c>
      <c r="C4" s="139" t="s">
        <v>1523</v>
      </c>
      <c r="D4" s="139" t="s">
        <v>1524</v>
      </c>
      <c r="E4" s="140" t="s">
        <v>1525</v>
      </c>
      <c r="F4" s="141"/>
    </row>
    <row r="5" s="130" customFormat="1" spans="1:6">
      <c r="A5" s="142"/>
      <c r="B5" s="143"/>
      <c r="C5" s="143"/>
      <c r="D5" s="143"/>
      <c r="E5" s="144" t="s">
        <v>1526</v>
      </c>
      <c r="F5" s="145" t="s">
        <v>1527</v>
      </c>
    </row>
    <row r="6" s="130" customFormat="1" spans="1:6">
      <c r="A6" s="102" t="s">
        <v>1528</v>
      </c>
      <c r="B6" s="103">
        <v>283866</v>
      </c>
      <c r="C6" s="103">
        <v>56111</v>
      </c>
      <c r="D6" s="103">
        <v>57931</v>
      </c>
      <c r="E6" s="146">
        <f>C6/B6</f>
        <v>0.197667209176161</v>
      </c>
      <c r="F6" s="147">
        <f>(C6-D6)/D6</f>
        <v>-0.0314166853670746</v>
      </c>
    </row>
    <row r="7" s="83" customFormat="1" ht="13.5" spans="1:6">
      <c r="A7" s="102" t="s">
        <v>1198</v>
      </c>
      <c r="B7" s="103">
        <v>96566</v>
      </c>
      <c r="C7" s="103">
        <v>48920</v>
      </c>
      <c r="D7" s="103">
        <v>48193</v>
      </c>
      <c r="E7" s="146">
        <f t="shared" ref="E7:E19" si="0">C7/B7</f>
        <v>0.506596524656711</v>
      </c>
      <c r="F7" s="147">
        <f>(C7-D7)/D7</f>
        <v>0.0150851783454029</v>
      </c>
    </row>
    <row r="8" s="84" customFormat="1" ht="26.25" customHeight="1" spans="1:6">
      <c r="A8" s="106" t="s">
        <v>1529</v>
      </c>
      <c r="B8" s="108">
        <v>32943</v>
      </c>
      <c r="C8" s="108">
        <v>15974</v>
      </c>
      <c r="D8" s="111">
        <v>16455</v>
      </c>
      <c r="E8" s="148">
        <f t="shared" si="0"/>
        <v>0.484898157423428</v>
      </c>
      <c r="F8" s="149">
        <f>(C8-D8)/D8</f>
        <v>-0.0292312367061683</v>
      </c>
    </row>
    <row r="9" s="84" customFormat="1" ht="26.25" customHeight="1" spans="1:6">
      <c r="A9" s="106" t="s">
        <v>1530</v>
      </c>
      <c r="B9" s="108">
        <v>4409</v>
      </c>
      <c r="C9" s="108">
        <v>1737</v>
      </c>
      <c r="D9" s="111">
        <v>2645</v>
      </c>
      <c r="E9" s="148">
        <f t="shared" si="0"/>
        <v>0.393966885915173</v>
      </c>
      <c r="F9" s="149">
        <f>(C9-D9)/D9</f>
        <v>-0.343289224952741</v>
      </c>
    </row>
    <row r="10" s="84" customFormat="1" ht="26.25" customHeight="1" spans="1:6">
      <c r="A10" s="106" t="s">
        <v>1531</v>
      </c>
      <c r="B10" s="108">
        <v>1947</v>
      </c>
      <c r="C10" s="108">
        <v>787</v>
      </c>
      <c r="D10" s="111">
        <v>976</v>
      </c>
      <c r="E10" s="148">
        <f t="shared" si="0"/>
        <v>0.404211607601438</v>
      </c>
      <c r="F10" s="149">
        <f>(C10-D10)/D10</f>
        <v>-0.193647540983607</v>
      </c>
    </row>
    <row r="11" s="84" customFormat="1" ht="26.25" customHeight="1" spans="1:6">
      <c r="A11" s="106" t="s">
        <v>1532</v>
      </c>
      <c r="B11" s="108">
        <v>51</v>
      </c>
      <c r="C11" s="108">
        <v>9</v>
      </c>
      <c r="D11" s="111">
        <v>34</v>
      </c>
      <c r="E11" s="148">
        <f t="shared" si="0"/>
        <v>0.176470588235294</v>
      </c>
      <c r="F11" s="149">
        <f t="shared" ref="F11:F29" si="1">(C11-D11)/D11</f>
        <v>-0.735294117647059</v>
      </c>
    </row>
    <row r="12" s="84" customFormat="1" ht="26.25" customHeight="1" spans="1:6">
      <c r="A12" s="106" t="s">
        <v>1533</v>
      </c>
      <c r="B12" s="108">
        <v>6704</v>
      </c>
      <c r="C12" s="108">
        <v>2479</v>
      </c>
      <c r="D12" s="111">
        <v>3561</v>
      </c>
      <c r="E12" s="148">
        <f t="shared" si="0"/>
        <v>0.36977923627685</v>
      </c>
      <c r="F12" s="149">
        <f t="shared" si="1"/>
        <v>-0.303847233923055</v>
      </c>
    </row>
    <row r="13" s="84" customFormat="1" ht="26.25" customHeight="1" spans="1:6">
      <c r="A13" s="106" t="s">
        <v>1534</v>
      </c>
      <c r="B13" s="108">
        <v>4207</v>
      </c>
      <c r="C13" s="108">
        <v>1888</v>
      </c>
      <c r="D13" s="111">
        <v>1918</v>
      </c>
      <c r="E13" s="148">
        <f t="shared" si="0"/>
        <v>0.448775849774186</v>
      </c>
      <c r="F13" s="149">
        <f t="shared" si="1"/>
        <v>-0.0156412930135558</v>
      </c>
    </row>
    <row r="14" s="84" customFormat="1" ht="26.25" customHeight="1" spans="1:6">
      <c r="A14" s="106" t="s">
        <v>1535</v>
      </c>
      <c r="B14" s="108">
        <v>1524</v>
      </c>
      <c r="C14" s="108">
        <v>665</v>
      </c>
      <c r="D14" s="111">
        <v>740</v>
      </c>
      <c r="E14" s="148">
        <f t="shared" si="0"/>
        <v>0.436351706036745</v>
      </c>
      <c r="F14" s="149">
        <f t="shared" si="1"/>
        <v>-0.101351351351351</v>
      </c>
    </row>
    <row r="15" s="84" customFormat="1" ht="26.25" customHeight="1" spans="1:6">
      <c r="A15" s="106" t="s">
        <v>1536</v>
      </c>
      <c r="B15" s="108">
        <v>2374</v>
      </c>
      <c r="C15" s="108">
        <v>1137</v>
      </c>
      <c r="D15" s="111">
        <v>1117</v>
      </c>
      <c r="E15" s="148">
        <f t="shared" si="0"/>
        <v>0.47893850042123</v>
      </c>
      <c r="F15" s="149">
        <f t="shared" si="1"/>
        <v>0.017905102954342</v>
      </c>
    </row>
    <row r="16" s="84" customFormat="1" ht="26.25" customHeight="1" spans="1:6">
      <c r="A16" s="106" t="s">
        <v>1537</v>
      </c>
      <c r="B16" s="108">
        <v>3738</v>
      </c>
      <c r="C16" s="108">
        <v>978</v>
      </c>
      <c r="D16" s="111">
        <v>1920</v>
      </c>
      <c r="E16" s="148">
        <f t="shared" si="0"/>
        <v>0.261637239165329</v>
      </c>
      <c r="F16" s="149">
        <f t="shared" si="1"/>
        <v>-0.490625</v>
      </c>
    </row>
    <row r="17" s="84" customFormat="1" ht="26.25" customHeight="1" spans="1:6">
      <c r="A17" s="106" t="s">
        <v>1538</v>
      </c>
      <c r="B17" s="108">
        <v>3042</v>
      </c>
      <c r="C17" s="108">
        <v>1249</v>
      </c>
      <c r="D17" s="111">
        <v>1221</v>
      </c>
      <c r="E17" s="148">
        <f t="shared" si="0"/>
        <v>0.410585141354372</v>
      </c>
      <c r="F17" s="149">
        <f t="shared" si="1"/>
        <v>0.0229320229320229</v>
      </c>
    </row>
    <row r="18" s="84" customFormat="1" ht="26.25" customHeight="1" spans="1:6">
      <c r="A18" s="106" t="s">
        <v>1539</v>
      </c>
      <c r="B18" s="108">
        <v>2253</v>
      </c>
      <c r="C18" s="108">
        <v>948</v>
      </c>
      <c r="D18" s="111">
        <v>1381</v>
      </c>
      <c r="E18" s="148">
        <f t="shared" si="0"/>
        <v>0.420772303595206</v>
      </c>
      <c r="F18" s="149">
        <f t="shared" si="1"/>
        <v>-0.313540912382332</v>
      </c>
    </row>
    <row r="19" s="84" customFormat="1" ht="26.25" customHeight="1" spans="1:6">
      <c r="A19" s="106" t="s">
        <v>1540</v>
      </c>
      <c r="B19" s="108">
        <v>8810</v>
      </c>
      <c r="C19" s="108">
        <v>2635</v>
      </c>
      <c r="D19" s="111">
        <v>4812</v>
      </c>
      <c r="E19" s="148">
        <f t="shared" si="0"/>
        <v>0.299091940976163</v>
      </c>
      <c r="F19" s="149">
        <f t="shared" si="1"/>
        <v>-0.4524106400665</v>
      </c>
    </row>
    <row r="20" s="84" customFormat="1" ht="26.25" customHeight="1" spans="1:6">
      <c r="A20" s="106" t="s">
        <v>1541</v>
      </c>
      <c r="B20" s="107"/>
      <c r="C20" s="107"/>
      <c r="D20" s="107">
        <v>0</v>
      </c>
      <c r="E20" s="148"/>
      <c r="F20" s="149"/>
    </row>
    <row r="21" s="84" customFormat="1" ht="26.25" customHeight="1" spans="1:6">
      <c r="A21" s="106" t="s">
        <v>55</v>
      </c>
      <c r="B21" s="108">
        <v>3795</v>
      </c>
      <c r="C21" s="108">
        <v>1398</v>
      </c>
      <c r="D21" s="111">
        <v>2036</v>
      </c>
      <c r="E21" s="148">
        <f t="shared" ref="E21:E29" si="2">C21/B21</f>
        <v>0.368379446640316</v>
      </c>
      <c r="F21" s="149">
        <f t="shared" si="1"/>
        <v>-0.31335952848723</v>
      </c>
    </row>
    <row r="22" s="84" customFormat="1" ht="26.25" customHeight="1" spans="1:6">
      <c r="A22" s="106" t="s">
        <v>56</v>
      </c>
      <c r="B22" s="108">
        <v>2918</v>
      </c>
      <c r="C22" s="108">
        <v>342</v>
      </c>
      <c r="D22" s="111">
        <v>2110</v>
      </c>
      <c r="E22" s="148">
        <f t="shared" si="2"/>
        <v>0.11720356408499</v>
      </c>
      <c r="F22" s="149">
        <f t="shared" si="1"/>
        <v>-0.837914691943128</v>
      </c>
    </row>
    <row r="23" s="84" customFormat="1" ht="26.25" customHeight="1" spans="1:6">
      <c r="A23" s="106" t="s">
        <v>57</v>
      </c>
      <c r="B23" s="108">
        <v>4822</v>
      </c>
      <c r="C23" s="108">
        <v>2529</v>
      </c>
      <c r="D23" s="111">
        <v>2323</v>
      </c>
      <c r="E23" s="148">
        <f t="shared" si="2"/>
        <v>0.52447117378681</v>
      </c>
      <c r="F23" s="149">
        <f t="shared" si="1"/>
        <v>0.0886784330606974</v>
      </c>
    </row>
    <row r="24" s="84" customFormat="1" ht="26.25" customHeight="1" spans="1:6">
      <c r="A24" s="106" t="s">
        <v>1542</v>
      </c>
      <c r="B24" s="108">
        <v>12523</v>
      </c>
      <c r="C24" s="108">
        <v>13596</v>
      </c>
      <c r="D24" s="111">
        <v>4596</v>
      </c>
      <c r="E24" s="148">
        <f t="shared" si="2"/>
        <v>1.08568234448615</v>
      </c>
      <c r="F24" s="149">
        <f t="shared" si="1"/>
        <v>1.95822454308094</v>
      </c>
    </row>
    <row r="25" s="84" customFormat="1" ht="26.25" customHeight="1" spans="1:6">
      <c r="A25" s="106" t="s">
        <v>59</v>
      </c>
      <c r="B25" s="108">
        <v>506</v>
      </c>
      <c r="C25" s="108">
        <v>569</v>
      </c>
      <c r="D25" s="111">
        <v>348</v>
      </c>
      <c r="E25" s="148">
        <f t="shared" si="2"/>
        <v>1.12450592885375</v>
      </c>
      <c r="F25" s="149">
        <f t="shared" si="1"/>
        <v>0.635057471264368</v>
      </c>
    </row>
    <row r="26" s="84" customFormat="1" ht="26.25" customHeight="1" spans="1:6">
      <c r="A26" s="150" t="s">
        <v>1391</v>
      </c>
      <c r="B26" s="103">
        <v>187300</v>
      </c>
      <c r="C26" s="103">
        <v>7191</v>
      </c>
      <c r="D26" s="103">
        <v>9738</v>
      </c>
      <c r="E26" s="146">
        <f t="shared" si="2"/>
        <v>0.0383929524826482</v>
      </c>
      <c r="F26" s="146">
        <f t="shared" si="1"/>
        <v>-0.261552680221811</v>
      </c>
    </row>
    <row r="27" s="84" customFormat="1" ht="26.25" customHeight="1" spans="1:6">
      <c r="A27" s="106" t="s">
        <v>1543</v>
      </c>
      <c r="B27" s="107">
        <v>17500</v>
      </c>
      <c r="C27" s="107">
        <v>6413</v>
      </c>
      <c r="D27" s="107">
        <v>1888</v>
      </c>
      <c r="E27" s="151">
        <f t="shared" si="2"/>
        <v>0.366457142857143</v>
      </c>
      <c r="F27" s="149">
        <f t="shared" si="1"/>
        <v>2.39671610169492</v>
      </c>
    </row>
    <row r="28" s="83" customFormat="1" ht="26.25" customHeight="1" spans="1:6">
      <c r="A28" s="106" t="s">
        <v>1544</v>
      </c>
      <c r="B28" s="107">
        <v>12000</v>
      </c>
      <c r="C28" s="152">
        <v>672</v>
      </c>
      <c r="D28" s="152">
        <v>7657</v>
      </c>
      <c r="E28" s="151">
        <f t="shared" si="2"/>
        <v>0.056</v>
      </c>
      <c r="F28" s="149">
        <f t="shared" si="1"/>
        <v>-0.912237168603892</v>
      </c>
    </row>
    <row r="29" s="84" customFormat="1" ht="26.25" customHeight="1" spans="1:6">
      <c r="A29" s="153" t="s">
        <v>1545</v>
      </c>
      <c r="B29" s="154">
        <v>300</v>
      </c>
      <c r="C29" s="154">
        <v>106</v>
      </c>
      <c r="D29" s="154">
        <v>193</v>
      </c>
      <c r="E29" s="155">
        <f t="shared" si="2"/>
        <v>0.353333333333333</v>
      </c>
      <c r="F29" s="156">
        <f t="shared" si="1"/>
        <v>-0.450777202072539</v>
      </c>
    </row>
    <row r="30" ht="15" spans="2:6">
      <c r="B30" s="157"/>
      <c r="C30" s="157"/>
      <c r="D30" s="157"/>
      <c r="E30" s="158"/>
      <c r="F30" s="158"/>
    </row>
    <row r="31" ht="15" spans="2:6">
      <c r="B31" s="157"/>
      <c r="C31" s="157"/>
      <c r="D31" s="157"/>
      <c r="E31" s="158"/>
      <c r="F31" s="158"/>
    </row>
    <row r="32" ht="15" spans="2:6">
      <c r="B32" s="157"/>
      <c r="C32" s="157"/>
      <c r="D32" s="157"/>
      <c r="E32" s="158"/>
      <c r="F32" s="158"/>
    </row>
  </sheetData>
  <mergeCells count="7">
    <mergeCell ref="A2:F2"/>
    <mergeCell ref="A3:F3"/>
    <mergeCell ref="E4:F4"/>
    <mergeCell ref="A4:A5"/>
    <mergeCell ref="B4:B5"/>
    <mergeCell ref="C4:C5"/>
    <mergeCell ref="D4:D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4"/>
  <sheetViews>
    <sheetView workbookViewId="0">
      <selection activeCell="J25" sqref="J25"/>
    </sheetView>
  </sheetViews>
  <sheetFormatPr defaultColWidth="9" defaultRowHeight="14.25" outlineLevelCol="6"/>
  <cols>
    <col min="1" max="1" width="27.625" style="85" customWidth="1"/>
    <col min="2" max="4" width="13.25" style="86" customWidth="1"/>
    <col min="5" max="6" width="13.25" style="87" customWidth="1"/>
    <col min="7" max="16384" width="9" style="85"/>
  </cols>
  <sheetData>
    <row r="2" ht="27" spans="1:6">
      <c r="A2" s="88" t="s">
        <v>1546</v>
      </c>
      <c r="B2" s="89"/>
      <c r="C2" s="89"/>
      <c r="D2" s="89"/>
      <c r="E2" s="90"/>
      <c r="F2" s="90"/>
    </row>
    <row r="3" ht="15" spans="1:6">
      <c r="A3" s="91" t="s">
        <v>1547</v>
      </c>
      <c r="B3" s="92"/>
      <c r="C3" s="92"/>
      <c r="D3" s="92"/>
      <c r="E3" s="93"/>
      <c r="F3" s="93" t="s">
        <v>1127</v>
      </c>
    </row>
    <row r="4" spans="1:6">
      <c r="A4" s="94" t="s">
        <v>1384</v>
      </c>
      <c r="B4" s="95" t="s">
        <v>1522</v>
      </c>
      <c r="C4" s="95" t="s">
        <v>1523</v>
      </c>
      <c r="D4" s="95" t="s">
        <v>1548</v>
      </c>
      <c r="E4" s="96" t="s">
        <v>1549</v>
      </c>
      <c r="F4" s="97" t="s">
        <v>1550</v>
      </c>
    </row>
    <row r="5" ht="20.25" customHeight="1" spans="1:6">
      <c r="A5" s="98" t="s">
        <v>1551</v>
      </c>
      <c r="B5" s="99">
        <v>416011</v>
      </c>
      <c r="C5" s="99">
        <v>241685</v>
      </c>
      <c r="D5" s="99">
        <v>221495</v>
      </c>
      <c r="E5" s="100">
        <v>58.1</v>
      </c>
      <c r="F5" s="101">
        <v>9.12</v>
      </c>
    </row>
    <row r="6" s="83" customFormat="1" ht="20.25" customHeight="1" spans="1:6">
      <c r="A6" s="102" t="s">
        <v>1199</v>
      </c>
      <c r="B6" s="103">
        <v>344194</v>
      </c>
      <c r="C6" s="103">
        <v>192018</v>
      </c>
      <c r="D6" s="103">
        <v>187073</v>
      </c>
      <c r="E6" s="104">
        <v>55.79</v>
      </c>
      <c r="F6" s="105">
        <v>0.0264</v>
      </c>
    </row>
    <row r="7" ht="20.25" customHeight="1" spans="1:6">
      <c r="A7" s="106" t="s">
        <v>1552</v>
      </c>
      <c r="B7" s="107">
        <v>35776</v>
      </c>
      <c r="C7" s="107">
        <v>19702</v>
      </c>
      <c r="D7" s="107">
        <v>13248</v>
      </c>
      <c r="E7" s="104">
        <v>37.93</v>
      </c>
      <c r="F7" s="105">
        <v>29.46</v>
      </c>
    </row>
    <row r="8" ht="20.25" customHeight="1" spans="1:6">
      <c r="A8" s="106" t="s">
        <v>1553</v>
      </c>
      <c r="B8" s="107">
        <v>690</v>
      </c>
      <c r="C8" s="107">
        <v>0</v>
      </c>
      <c r="D8" s="107">
        <v>0</v>
      </c>
      <c r="E8" s="104">
        <v>0</v>
      </c>
      <c r="F8" s="104">
        <v>-100</v>
      </c>
    </row>
    <row r="9" ht="20.25" customHeight="1" spans="1:6">
      <c r="A9" s="106" t="s">
        <v>1554</v>
      </c>
      <c r="B9" s="108">
        <v>14627</v>
      </c>
      <c r="C9" s="108">
        <v>8216</v>
      </c>
      <c r="D9" s="107">
        <v>6425</v>
      </c>
      <c r="E9" s="109">
        <v>56.17</v>
      </c>
      <c r="F9" s="109">
        <v>27.88</v>
      </c>
    </row>
    <row r="10" ht="20.25" customHeight="1" spans="1:6">
      <c r="A10" s="106" t="s">
        <v>1555</v>
      </c>
      <c r="B10" s="108">
        <v>56175</v>
      </c>
      <c r="C10" s="108">
        <v>31693</v>
      </c>
      <c r="D10" s="107">
        <v>33081</v>
      </c>
      <c r="E10" s="109">
        <v>56.42</v>
      </c>
      <c r="F10" s="109">
        <v>-4.2</v>
      </c>
    </row>
    <row r="11" ht="20.25" customHeight="1" spans="1:6">
      <c r="A11" s="106" t="s">
        <v>1556</v>
      </c>
      <c r="B11" s="108">
        <v>258</v>
      </c>
      <c r="C11" s="108">
        <v>138</v>
      </c>
      <c r="D11" s="107">
        <v>64</v>
      </c>
      <c r="E11" s="109">
        <v>53.49</v>
      </c>
      <c r="F11" s="109">
        <v>115.63</v>
      </c>
    </row>
    <row r="12" ht="20.25" customHeight="1" spans="1:6">
      <c r="A12" s="106" t="s">
        <v>1557</v>
      </c>
      <c r="B12" s="108">
        <v>3536</v>
      </c>
      <c r="C12" s="108">
        <v>1637</v>
      </c>
      <c r="D12" s="107">
        <v>1401</v>
      </c>
      <c r="E12" s="109">
        <v>46.3</v>
      </c>
      <c r="F12" s="109">
        <v>16.85</v>
      </c>
    </row>
    <row r="13" ht="20.25" customHeight="1" spans="1:6">
      <c r="A13" s="106" t="s">
        <v>1558</v>
      </c>
      <c r="B13" s="108">
        <v>78000</v>
      </c>
      <c r="C13" s="108" t="s">
        <v>1559</v>
      </c>
      <c r="D13" s="107">
        <v>59060</v>
      </c>
      <c r="E13" s="109">
        <v>47.57</v>
      </c>
      <c r="F13" s="109">
        <v>-37.17</v>
      </c>
    </row>
    <row r="14" ht="20.25" customHeight="1" spans="1:6">
      <c r="A14" s="106" t="s">
        <v>1560</v>
      </c>
      <c r="B14" s="108">
        <v>38046</v>
      </c>
      <c r="C14" s="108">
        <v>20123</v>
      </c>
      <c r="D14" s="107">
        <v>10593</v>
      </c>
      <c r="E14" s="109">
        <v>52.89</v>
      </c>
      <c r="F14" s="109">
        <v>89.97</v>
      </c>
    </row>
    <row r="15" ht="20.25" customHeight="1" spans="1:6">
      <c r="A15" s="106" t="s">
        <v>1561</v>
      </c>
      <c r="B15" s="108">
        <v>4905</v>
      </c>
      <c r="C15" s="108">
        <v>1984</v>
      </c>
      <c r="D15" s="107">
        <v>2041</v>
      </c>
      <c r="E15" s="109">
        <v>40.45</v>
      </c>
      <c r="F15" s="109">
        <v>-2.79</v>
      </c>
    </row>
    <row r="16" ht="20.25" customHeight="1" spans="1:6">
      <c r="A16" s="106" t="s">
        <v>1562</v>
      </c>
      <c r="B16" s="108">
        <v>15810</v>
      </c>
      <c r="C16" s="108">
        <v>16608</v>
      </c>
      <c r="D16" s="107">
        <v>12046</v>
      </c>
      <c r="E16" s="109">
        <v>105.05</v>
      </c>
      <c r="F16" s="109">
        <v>37.87</v>
      </c>
    </row>
    <row r="17" ht="20.25" customHeight="1" spans="1:6">
      <c r="A17" s="106" t="s">
        <v>1563</v>
      </c>
      <c r="B17" s="108">
        <v>23800</v>
      </c>
      <c r="C17" s="108">
        <v>34027</v>
      </c>
      <c r="D17" s="107">
        <v>22583</v>
      </c>
      <c r="E17" s="109">
        <v>142.97</v>
      </c>
      <c r="F17" s="109">
        <v>50.68</v>
      </c>
    </row>
    <row r="18" ht="20.25" customHeight="1" spans="1:6">
      <c r="A18" s="106" t="s">
        <v>1564</v>
      </c>
      <c r="B18" s="108">
        <v>3483</v>
      </c>
      <c r="C18" s="108">
        <v>2638</v>
      </c>
      <c r="D18" s="107">
        <v>6147</v>
      </c>
      <c r="E18" s="109">
        <v>75.74</v>
      </c>
      <c r="F18" s="109">
        <v>-57.08</v>
      </c>
    </row>
    <row r="19" ht="20.25" customHeight="1" spans="1:6">
      <c r="A19" s="106" t="s">
        <v>1565</v>
      </c>
      <c r="B19" s="108">
        <v>374</v>
      </c>
      <c r="C19" s="108">
        <v>3311</v>
      </c>
      <c r="D19" s="107">
        <v>50</v>
      </c>
      <c r="E19" s="109">
        <v>885.29</v>
      </c>
      <c r="F19" s="109">
        <v>6522</v>
      </c>
    </row>
    <row r="20" ht="20.25" customHeight="1" spans="1:6">
      <c r="A20" s="106" t="s">
        <v>1566</v>
      </c>
      <c r="B20" s="108">
        <v>339</v>
      </c>
      <c r="C20" s="108">
        <v>306</v>
      </c>
      <c r="D20" s="107">
        <v>153</v>
      </c>
      <c r="E20" s="109">
        <v>90.27</v>
      </c>
      <c r="F20" s="109">
        <v>100</v>
      </c>
    </row>
    <row r="21" ht="20.25" customHeight="1" spans="1:6">
      <c r="A21" s="106" t="s">
        <v>1567</v>
      </c>
      <c r="B21" s="108">
        <v>1233</v>
      </c>
      <c r="C21" s="108">
        <v>5826</v>
      </c>
      <c r="D21" s="107">
        <v>3261</v>
      </c>
      <c r="E21" s="109">
        <v>472.51</v>
      </c>
      <c r="F21" s="109">
        <v>78.66</v>
      </c>
    </row>
    <row r="22" ht="20.25" customHeight="1" spans="1:6">
      <c r="A22" s="106" t="s">
        <v>1568</v>
      </c>
      <c r="B22" s="108">
        <v>15776</v>
      </c>
      <c r="C22" s="108">
        <v>5687</v>
      </c>
      <c r="D22" s="107">
        <v>14654</v>
      </c>
      <c r="E22" s="109">
        <v>36.05</v>
      </c>
      <c r="F22" s="109">
        <v>-61.19</v>
      </c>
    </row>
    <row r="23" ht="20.25" customHeight="1" spans="1:7">
      <c r="A23" s="106" t="s">
        <v>1569</v>
      </c>
      <c r="B23" s="108">
        <v>104</v>
      </c>
      <c r="C23" s="108">
        <v>208</v>
      </c>
      <c r="D23" s="107">
        <v>10</v>
      </c>
      <c r="E23" s="109">
        <v>200</v>
      </c>
      <c r="F23" s="109">
        <v>1980</v>
      </c>
      <c r="G23" s="110"/>
    </row>
    <row r="24" ht="20.25" customHeight="1" spans="1:7">
      <c r="A24" s="106" t="s">
        <v>1570</v>
      </c>
      <c r="B24" s="108">
        <v>1335</v>
      </c>
      <c r="C24" s="108">
        <v>1133</v>
      </c>
      <c r="D24" s="107">
        <v>522</v>
      </c>
      <c r="E24" s="109">
        <v>84.87</v>
      </c>
      <c r="F24" s="109">
        <v>117.05</v>
      </c>
      <c r="G24" s="110"/>
    </row>
    <row r="25" ht="20.25" customHeight="1" spans="1:7">
      <c r="A25" s="106" t="s">
        <v>1571</v>
      </c>
      <c r="B25" s="108">
        <v>37441</v>
      </c>
      <c r="C25" s="111"/>
      <c r="D25" s="107">
        <v>0</v>
      </c>
      <c r="E25" s="109">
        <v>0</v>
      </c>
      <c r="F25" s="112"/>
      <c r="G25" s="110"/>
    </row>
    <row r="26" ht="20.25" customHeight="1" spans="1:7">
      <c r="A26" s="106" t="s">
        <v>1572</v>
      </c>
      <c r="B26" s="108">
        <v>9176</v>
      </c>
      <c r="C26" s="108">
        <v>1674</v>
      </c>
      <c r="D26" s="107">
        <v>1734</v>
      </c>
      <c r="E26" s="109">
        <v>18.24</v>
      </c>
      <c r="F26" s="109">
        <v>-3.46</v>
      </c>
      <c r="G26" s="110"/>
    </row>
    <row r="27" s="83" customFormat="1" ht="20.25" customHeight="1" spans="1:7">
      <c r="A27" s="106" t="s">
        <v>1573</v>
      </c>
      <c r="B27" s="108">
        <v>4000</v>
      </c>
      <c r="C27" s="111"/>
      <c r="D27" s="107">
        <v>0</v>
      </c>
      <c r="E27" s="109">
        <v>0</v>
      </c>
      <c r="F27" s="112"/>
      <c r="G27" s="113"/>
    </row>
    <row r="28" s="84" customFormat="1" ht="20.25" customHeight="1" spans="1:6">
      <c r="A28" s="102" t="s">
        <v>1398</v>
      </c>
      <c r="B28" s="114">
        <v>71817</v>
      </c>
      <c r="C28" s="114">
        <v>49667</v>
      </c>
      <c r="D28" s="114">
        <v>34422</v>
      </c>
      <c r="E28" s="115">
        <v>69.16</v>
      </c>
      <c r="F28" s="116">
        <v>44.29</v>
      </c>
    </row>
    <row r="29" s="84" customFormat="1" ht="20.25" customHeight="1" spans="1:6">
      <c r="A29" s="117" t="s">
        <v>1574</v>
      </c>
      <c r="B29" s="118">
        <v>0</v>
      </c>
      <c r="C29" s="118">
        <v>15</v>
      </c>
      <c r="D29" s="118"/>
      <c r="E29" s="119"/>
      <c r="F29" s="120"/>
    </row>
    <row r="30" s="84" customFormat="1" ht="20.25" customHeight="1" spans="1:6">
      <c r="A30" s="117" t="s">
        <v>1575</v>
      </c>
      <c r="B30" s="118">
        <v>2</v>
      </c>
      <c r="C30" s="118">
        <v>2</v>
      </c>
      <c r="D30" s="118"/>
      <c r="E30" s="115">
        <v>100</v>
      </c>
      <c r="F30" s="120"/>
    </row>
    <row r="31" ht="20.25" customHeight="1" spans="1:6">
      <c r="A31" s="106" t="s">
        <v>1576</v>
      </c>
      <c r="B31" s="107">
        <v>63456</v>
      </c>
      <c r="C31" s="107">
        <v>44946</v>
      </c>
      <c r="D31" s="107">
        <v>30237</v>
      </c>
      <c r="E31" s="104">
        <v>70.83</v>
      </c>
      <c r="F31" s="105">
        <v>48.65</v>
      </c>
    </row>
    <row r="32" ht="20.25" customHeight="1" spans="1:6">
      <c r="A32" s="121" t="s">
        <v>249</v>
      </c>
      <c r="B32" s="122">
        <v>190</v>
      </c>
      <c r="C32" s="123">
        <v>3289</v>
      </c>
      <c r="D32" s="123">
        <v>236</v>
      </c>
      <c r="E32" s="104">
        <v>1731.05</v>
      </c>
      <c r="F32" s="105">
        <v>1293.64</v>
      </c>
    </row>
    <row r="33" ht="20.25" customHeight="1" spans="1:6">
      <c r="A33" s="121" t="s">
        <v>1577</v>
      </c>
      <c r="B33" s="122">
        <v>8169</v>
      </c>
      <c r="C33" s="123">
        <v>1415</v>
      </c>
      <c r="D33" s="123">
        <v>966</v>
      </c>
      <c r="E33" s="124">
        <v>17.32</v>
      </c>
      <c r="F33" s="125">
        <v>46.48</v>
      </c>
    </row>
    <row r="34" ht="20.25" customHeight="1" spans="1:6">
      <c r="A34" s="126" t="s">
        <v>1578</v>
      </c>
      <c r="B34" s="127">
        <v>0</v>
      </c>
      <c r="C34" s="127"/>
      <c r="D34" s="127">
        <v>2983</v>
      </c>
      <c r="E34" s="128"/>
      <c r="F34" s="129">
        <v>-100</v>
      </c>
    </row>
  </sheetData>
  <mergeCells count="1">
    <mergeCell ref="A2:F2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A7" workbookViewId="0">
      <selection activeCell="L8" sqref="L8"/>
    </sheetView>
  </sheetViews>
  <sheetFormatPr defaultColWidth="9" defaultRowHeight="14.25" outlineLevelCol="7"/>
  <cols>
    <col min="1" max="1" width="15.125" style="45" customWidth="1"/>
    <col min="2" max="4" width="15.125" style="1" customWidth="1"/>
    <col min="5" max="5" width="15.125" style="45" customWidth="1"/>
    <col min="6" max="8" width="15.125" style="1" customWidth="1"/>
    <col min="9" max="16384" width="9" style="1"/>
  </cols>
  <sheetData>
    <row r="1" spans="1:1">
      <c r="A1" s="46"/>
    </row>
    <row r="2" s="44" customFormat="1" ht="27" spans="1:8">
      <c r="A2" s="47" t="s">
        <v>1579</v>
      </c>
      <c r="B2" s="47"/>
      <c r="C2" s="47"/>
      <c r="D2" s="47"/>
      <c r="E2" s="47"/>
      <c r="F2" s="47"/>
      <c r="G2" s="47"/>
      <c r="H2" s="47"/>
    </row>
    <row r="3" s="44" customFormat="1" spans="1:7">
      <c r="A3" s="48"/>
      <c r="E3" s="48"/>
      <c r="G3" s="49"/>
    </row>
    <row r="4" s="44" customFormat="1" ht="15" spans="1:8">
      <c r="A4" s="50" t="s">
        <v>1580</v>
      </c>
      <c r="B4" s="51"/>
      <c r="C4" s="51"/>
      <c r="D4" s="51"/>
      <c r="E4" s="48"/>
      <c r="F4" s="49" t="s">
        <v>1127</v>
      </c>
      <c r="G4" s="49"/>
      <c r="H4" s="49"/>
    </row>
    <row r="5" ht="57.75" customHeight="1" spans="1:8">
      <c r="A5" s="52" t="s">
        <v>1581</v>
      </c>
      <c r="B5" s="53"/>
      <c r="C5" s="53"/>
      <c r="D5" s="54"/>
      <c r="E5" s="55" t="s">
        <v>1582</v>
      </c>
      <c r="F5" s="53"/>
      <c r="G5" s="53"/>
      <c r="H5" s="56"/>
    </row>
    <row r="6" s="45" customFormat="1" ht="57.75" customHeight="1" spans="1:8">
      <c r="A6" s="57" t="s">
        <v>1583</v>
      </c>
      <c r="B6" s="58" t="s">
        <v>89</v>
      </c>
      <c r="C6" s="58" t="s">
        <v>1584</v>
      </c>
      <c r="D6" s="58" t="s">
        <v>1585</v>
      </c>
      <c r="E6" s="58" t="s">
        <v>1583</v>
      </c>
      <c r="F6" s="58" t="s">
        <v>89</v>
      </c>
      <c r="G6" s="58" t="s">
        <v>1584</v>
      </c>
      <c r="H6" s="59" t="s">
        <v>1585</v>
      </c>
    </row>
    <row r="7" ht="57.75" customHeight="1" spans="1:8">
      <c r="A7" s="60" t="s">
        <v>1449</v>
      </c>
      <c r="B7" s="61">
        <v>150</v>
      </c>
      <c r="C7" s="61"/>
      <c r="D7" s="61"/>
      <c r="E7" s="62" t="s">
        <v>1459</v>
      </c>
      <c r="F7" s="61">
        <v>235</v>
      </c>
      <c r="G7" s="61"/>
      <c r="H7" s="63"/>
    </row>
    <row r="8" ht="57.75" customHeight="1" spans="1:8">
      <c r="A8" s="60" t="s">
        <v>1450</v>
      </c>
      <c r="B8" s="61"/>
      <c r="C8" s="61"/>
      <c r="D8" s="61"/>
      <c r="E8" s="62" t="s">
        <v>1460</v>
      </c>
      <c r="F8" s="61"/>
      <c r="G8" s="61"/>
      <c r="H8" s="63"/>
    </row>
    <row r="9" ht="57.75" customHeight="1" spans="1:8">
      <c r="A9" s="60" t="s">
        <v>1451</v>
      </c>
      <c r="B9" s="61"/>
      <c r="C9" s="61"/>
      <c r="D9" s="61"/>
      <c r="E9" s="62" t="s">
        <v>1461</v>
      </c>
      <c r="F9" s="61"/>
      <c r="G9" s="61"/>
      <c r="H9" s="63"/>
    </row>
    <row r="10" ht="57.75" customHeight="1" spans="1:8">
      <c r="A10" s="60" t="s">
        <v>1452</v>
      </c>
      <c r="B10" s="61"/>
      <c r="C10" s="61"/>
      <c r="D10" s="61"/>
      <c r="E10" s="62" t="s">
        <v>1586</v>
      </c>
      <c r="F10" s="61"/>
      <c r="G10" s="61"/>
      <c r="H10" s="63"/>
    </row>
    <row r="11" ht="57.75" customHeight="1" spans="1:8">
      <c r="A11" s="64" t="s">
        <v>1587</v>
      </c>
      <c r="B11" s="61"/>
      <c r="C11" s="61"/>
      <c r="D11" s="61"/>
      <c r="E11" s="62" t="s">
        <v>1588</v>
      </c>
      <c r="F11" s="61"/>
      <c r="G11" s="61"/>
      <c r="H11" s="63"/>
    </row>
    <row r="12" ht="57.75" customHeight="1" spans="1:8">
      <c r="A12" s="64" t="s">
        <v>1589</v>
      </c>
      <c r="B12" s="61"/>
      <c r="C12" s="65"/>
      <c r="D12" s="65"/>
      <c r="E12" s="66" t="s">
        <v>1590</v>
      </c>
      <c r="F12" s="67"/>
      <c r="G12" s="67"/>
      <c r="H12" s="68"/>
    </row>
    <row r="13" ht="57.75" customHeight="1" spans="1:8">
      <c r="A13" s="69"/>
      <c r="B13" s="70"/>
      <c r="C13" s="71"/>
      <c r="D13" s="71"/>
      <c r="E13" s="72" t="s">
        <v>1591</v>
      </c>
      <c r="F13" s="67">
        <v>354</v>
      </c>
      <c r="G13" s="67"/>
      <c r="H13" s="73"/>
    </row>
    <row r="14" ht="15" spans="1:8">
      <c r="A14" s="74" t="s">
        <v>1592</v>
      </c>
      <c r="B14" s="75">
        <f>SUM(B7:B12)</f>
        <v>150</v>
      </c>
      <c r="C14" s="75"/>
      <c r="D14" s="76"/>
      <c r="E14" s="77" t="s">
        <v>1593</v>
      </c>
      <c r="F14" s="78">
        <f>SUM(F7:F13)</f>
        <v>589</v>
      </c>
      <c r="G14" s="78"/>
      <c r="H14" s="79"/>
    </row>
    <row r="15" spans="1:7">
      <c r="A15" s="80"/>
      <c r="B15" s="81"/>
      <c r="C15" s="44"/>
      <c r="D15" s="44"/>
      <c r="E15" s="48"/>
      <c r="F15" s="44"/>
      <c r="G15" s="44"/>
    </row>
    <row r="17" spans="1:8">
      <c r="A17" s="82"/>
      <c r="B17" s="82"/>
      <c r="C17" s="82"/>
      <c r="D17" s="82"/>
      <c r="E17" s="82"/>
      <c r="F17" s="82"/>
      <c r="G17" s="82"/>
      <c r="H17" s="82"/>
    </row>
  </sheetData>
  <mergeCells count="5">
    <mergeCell ref="A2:H2"/>
    <mergeCell ref="F4:H4"/>
    <mergeCell ref="A5:D5"/>
    <mergeCell ref="E5:H5"/>
    <mergeCell ref="A17:H17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4" workbookViewId="0">
      <selection activeCell="K15" sqref="K15"/>
    </sheetView>
  </sheetViews>
  <sheetFormatPr defaultColWidth="9" defaultRowHeight="12.75" outlineLevelCol="7"/>
  <cols>
    <col min="1" max="1" width="32.375" style="2" customWidth="1"/>
    <col min="2" max="4" width="13.125" style="2" customWidth="1"/>
    <col min="5" max="5" width="33.625" style="2" customWidth="1"/>
    <col min="6" max="8" width="13.125" style="2" customWidth="1"/>
    <col min="9" max="16384" width="9" style="2"/>
  </cols>
  <sheetData>
    <row r="1" s="1" customFormat="1" ht="14.25" spans="1:8">
      <c r="A1" s="3"/>
      <c r="B1" s="4"/>
      <c r="C1" s="4"/>
      <c r="D1" s="4"/>
      <c r="E1" s="4"/>
      <c r="F1" s="4"/>
      <c r="G1" s="4"/>
      <c r="H1" s="4"/>
    </row>
    <row r="2" ht="27" spans="1:8">
      <c r="A2" s="5" t="s">
        <v>1594</v>
      </c>
      <c r="B2" s="5"/>
      <c r="C2" s="6"/>
      <c r="D2" s="6"/>
      <c r="E2" s="6"/>
      <c r="F2" s="6"/>
      <c r="G2" s="6"/>
      <c r="H2" s="6"/>
    </row>
    <row r="3" ht="14.25" spans="1:8">
      <c r="A3" s="7" t="s">
        <v>1595</v>
      </c>
      <c r="B3" s="8"/>
      <c r="C3" s="8"/>
      <c r="D3" s="8"/>
      <c r="E3" s="8"/>
      <c r="F3" s="9"/>
      <c r="G3" s="10" t="s">
        <v>1127</v>
      </c>
      <c r="H3" s="10"/>
    </row>
    <row r="4" ht="14.25" spans="1:8">
      <c r="A4" s="11" t="s">
        <v>1596</v>
      </c>
      <c r="B4" s="11"/>
      <c r="C4" s="11"/>
      <c r="D4" s="11"/>
      <c r="E4" s="11" t="s">
        <v>1597</v>
      </c>
      <c r="F4" s="11"/>
      <c r="G4" s="11"/>
      <c r="H4" s="11"/>
    </row>
    <row r="5" ht="20.25" customHeight="1" spans="1:8">
      <c r="A5" s="12" t="s">
        <v>35</v>
      </c>
      <c r="B5" s="13" t="s">
        <v>89</v>
      </c>
      <c r="C5" s="13" t="s">
        <v>1584</v>
      </c>
      <c r="D5" s="13" t="s">
        <v>1598</v>
      </c>
      <c r="E5" s="13" t="s">
        <v>35</v>
      </c>
      <c r="F5" s="13" t="s">
        <v>89</v>
      </c>
      <c r="G5" s="13" t="s">
        <v>1584</v>
      </c>
      <c r="H5" s="14" t="s">
        <v>1598</v>
      </c>
    </row>
    <row r="6" ht="20.25" customHeight="1" spans="1:8">
      <c r="A6" s="15" t="s">
        <v>1482</v>
      </c>
      <c r="B6" s="16">
        <v>24021</v>
      </c>
      <c r="C6" s="16">
        <v>14529</v>
      </c>
      <c r="D6" s="17">
        <f>C6/B6*100%</f>
        <v>0.604845759960035</v>
      </c>
      <c r="E6" s="18" t="s">
        <v>1599</v>
      </c>
      <c r="F6" s="16">
        <v>45108</v>
      </c>
      <c r="G6" s="16">
        <v>19146</v>
      </c>
      <c r="H6" s="19">
        <f>G6/F6*100%</f>
        <v>0.424447991487098</v>
      </c>
    </row>
    <row r="7" ht="20.25" customHeight="1" spans="1:8">
      <c r="A7" s="15" t="s">
        <v>1483</v>
      </c>
      <c r="B7" s="16">
        <v>20067</v>
      </c>
      <c r="C7" s="16">
        <v>10978</v>
      </c>
      <c r="D7" s="17">
        <f>C7/B7*100%</f>
        <v>0.547067324463049</v>
      </c>
      <c r="E7" s="20" t="s">
        <v>1600</v>
      </c>
      <c r="F7" s="16">
        <v>19195</v>
      </c>
      <c r="G7" s="16">
        <v>8886</v>
      </c>
      <c r="H7" s="19">
        <f>G7/F7*100%</f>
        <v>0.462933055483199</v>
      </c>
    </row>
    <row r="8" ht="20.25" customHeight="1" spans="1:8">
      <c r="A8" s="15" t="s">
        <v>1488</v>
      </c>
      <c r="B8" s="16">
        <v>3954</v>
      </c>
      <c r="C8" s="16">
        <v>3551</v>
      </c>
      <c r="D8" s="17">
        <f>C8/B8*100%</f>
        <v>0.89807789580172</v>
      </c>
      <c r="E8" s="20" t="s">
        <v>1601</v>
      </c>
      <c r="F8" s="16"/>
      <c r="G8" s="16"/>
      <c r="H8" s="21"/>
    </row>
    <row r="9" ht="20.25" customHeight="1" spans="1:8">
      <c r="A9" s="15" t="s">
        <v>1491</v>
      </c>
      <c r="B9" s="16"/>
      <c r="C9" s="16"/>
      <c r="D9" s="17"/>
      <c r="E9" s="22"/>
      <c r="F9" s="23"/>
      <c r="G9" s="24"/>
      <c r="H9" s="21"/>
    </row>
    <row r="10" ht="20.25" customHeight="1" spans="1:8">
      <c r="A10" s="15" t="s">
        <v>1486</v>
      </c>
      <c r="B10" s="16">
        <v>1280</v>
      </c>
      <c r="C10" s="16">
        <f>C11+C12+C13</f>
        <v>0</v>
      </c>
      <c r="D10" s="17">
        <f t="shared" ref="D10:D16" si="0">C10/B10*100%</f>
        <v>0</v>
      </c>
      <c r="E10" s="22"/>
      <c r="F10" s="23"/>
      <c r="G10" s="24"/>
      <c r="H10" s="21"/>
    </row>
    <row r="11" ht="20.25" customHeight="1" spans="1:8">
      <c r="A11" s="15" t="s">
        <v>1487</v>
      </c>
      <c r="B11" s="16"/>
      <c r="C11" s="16"/>
      <c r="D11" s="17"/>
      <c r="E11" s="22"/>
      <c r="F11" s="25"/>
      <c r="G11" s="24"/>
      <c r="H11" s="21"/>
    </row>
    <row r="12" ht="20.25" customHeight="1" spans="1:8">
      <c r="A12" s="15" t="s">
        <v>1488</v>
      </c>
      <c r="B12" s="16">
        <v>1280</v>
      </c>
      <c r="C12" s="16"/>
      <c r="D12" s="17">
        <f t="shared" si="0"/>
        <v>0</v>
      </c>
      <c r="E12" s="26"/>
      <c r="F12" s="23"/>
      <c r="G12" s="27"/>
      <c r="H12" s="21"/>
    </row>
    <row r="13" ht="20.25" customHeight="1" spans="1:8">
      <c r="A13" s="15" t="s">
        <v>1489</v>
      </c>
      <c r="B13" s="16"/>
      <c r="C13" s="16"/>
      <c r="D13" s="17"/>
      <c r="E13" s="22"/>
      <c r="F13" s="28"/>
      <c r="G13" s="24"/>
      <c r="H13" s="21"/>
    </row>
    <row r="14" ht="20.25" customHeight="1" spans="1:8">
      <c r="A14" s="15" t="s">
        <v>1490</v>
      </c>
      <c r="B14" s="16">
        <v>53597</v>
      </c>
      <c r="C14" s="16">
        <v>19651</v>
      </c>
      <c r="D14" s="17">
        <f t="shared" si="0"/>
        <v>0.366643655428475</v>
      </c>
      <c r="E14" s="22"/>
      <c r="F14" s="23"/>
      <c r="G14" s="24"/>
      <c r="H14" s="21"/>
    </row>
    <row r="15" ht="20.25" customHeight="1" spans="1:8">
      <c r="A15" s="15" t="s">
        <v>1483</v>
      </c>
      <c r="B15" s="16">
        <v>34660</v>
      </c>
      <c r="C15" s="16">
        <v>6957</v>
      </c>
      <c r="D15" s="17">
        <f t="shared" si="0"/>
        <v>0.200721292556261</v>
      </c>
      <c r="E15" s="22"/>
      <c r="F15" s="23"/>
      <c r="G15" s="24"/>
      <c r="H15" s="21"/>
    </row>
    <row r="16" ht="20.25" customHeight="1" spans="1:8">
      <c r="A16" s="15" t="s">
        <v>1488</v>
      </c>
      <c r="B16" s="16">
        <v>18937</v>
      </c>
      <c r="C16" s="16">
        <v>12694</v>
      </c>
      <c r="D16" s="17">
        <f t="shared" si="0"/>
        <v>0.670327929450283</v>
      </c>
      <c r="E16" s="29"/>
      <c r="F16" s="30"/>
      <c r="G16" s="31"/>
      <c r="H16" s="21"/>
    </row>
    <row r="17" ht="20.25" customHeight="1" spans="1:8">
      <c r="A17" s="15" t="s">
        <v>1491</v>
      </c>
      <c r="B17" s="16"/>
      <c r="C17" s="16"/>
      <c r="D17" s="17"/>
      <c r="E17" s="32"/>
      <c r="F17" s="30"/>
      <c r="G17" s="31"/>
      <c r="H17" s="21"/>
    </row>
    <row r="18" ht="20.25" customHeight="1" spans="1:8">
      <c r="A18" s="15" t="s">
        <v>1492</v>
      </c>
      <c r="B18" s="16">
        <v>901</v>
      </c>
      <c r="C18" s="33">
        <v>499</v>
      </c>
      <c r="D18" s="17">
        <f t="shared" ref="D18:D23" si="1">C18/B18*100%</f>
        <v>0.553829078801332</v>
      </c>
      <c r="E18" s="29"/>
      <c r="F18" s="30"/>
      <c r="G18" s="31"/>
      <c r="H18" s="21"/>
    </row>
    <row r="19" ht="20.25" customHeight="1" spans="1:8">
      <c r="A19" s="15" t="s">
        <v>1602</v>
      </c>
      <c r="B19" s="16">
        <v>16</v>
      </c>
      <c r="C19" s="16">
        <v>8</v>
      </c>
      <c r="D19" s="17">
        <f t="shared" si="1"/>
        <v>0.5</v>
      </c>
      <c r="E19" s="29"/>
      <c r="F19" s="30"/>
      <c r="G19" s="31"/>
      <c r="H19" s="21"/>
    </row>
    <row r="20" ht="20.25" customHeight="1" spans="1:8">
      <c r="A20" s="34" t="s">
        <v>1603</v>
      </c>
      <c r="B20" s="16">
        <f>B6+B10+B14+B18+B19</f>
        <v>79815</v>
      </c>
      <c r="C20" s="16">
        <f>C6+C10+C14+C18+C19</f>
        <v>34687</v>
      </c>
      <c r="D20" s="17">
        <f t="shared" si="1"/>
        <v>0.434592495145023</v>
      </c>
      <c r="E20" s="35" t="s">
        <v>1604</v>
      </c>
      <c r="F20" s="16">
        <f>F6+F7+F8</f>
        <v>64303</v>
      </c>
      <c r="G20" s="16">
        <f>G6+G7+G8</f>
        <v>28032</v>
      </c>
      <c r="H20" s="19">
        <f>G20/F20*100%</f>
        <v>0.435936114955756</v>
      </c>
    </row>
    <row r="21" ht="20.25" customHeight="1" spans="1:8">
      <c r="A21" s="36" t="s">
        <v>1494</v>
      </c>
      <c r="B21" s="16">
        <v>730</v>
      </c>
      <c r="C21" s="16">
        <v>178</v>
      </c>
      <c r="D21" s="17">
        <f t="shared" si="1"/>
        <v>0.243835616438356</v>
      </c>
      <c r="E21" s="37" t="s">
        <v>1605</v>
      </c>
      <c r="F21" s="16">
        <v>80</v>
      </c>
      <c r="G21" s="16">
        <v>61</v>
      </c>
      <c r="H21" s="19"/>
    </row>
    <row r="22" ht="20.25" customHeight="1" spans="1:8">
      <c r="A22" s="36" t="s">
        <v>1606</v>
      </c>
      <c r="B22" s="16">
        <v>79118</v>
      </c>
      <c r="C22" s="16">
        <v>71067</v>
      </c>
      <c r="D22" s="17">
        <f t="shared" si="1"/>
        <v>0.898240602644152</v>
      </c>
      <c r="E22" s="37" t="s">
        <v>1607</v>
      </c>
      <c r="F22" s="16">
        <f>B23-F20-F21</f>
        <v>95280</v>
      </c>
      <c r="G22" s="16"/>
      <c r="H22" s="21"/>
    </row>
    <row r="23" ht="20.25" customHeight="1" spans="1:8">
      <c r="A23" s="38" t="s">
        <v>1608</v>
      </c>
      <c r="B23" s="39">
        <f>B20+B21+B22</f>
        <v>159663</v>
      </c>
      <c r="C23" s="39">
        <f>C20+C21+C22</f>
        <v>105932</v>
      </c>
      <c r="D23" s="40">
        <f t="shared" si="1"/>
        <v>0.663472438824274</v>
      </c>
      <c r="E23" s="41" t="s">
        <v>1609</v>
      </c>
      <c r="F23" s="39">
        <f>F20+F21+F22</f>
        <v>159663</v>
      </c>
      <c r="G23" s="39"/>
      <c r="H23" s="42"/>
    </row>
    <row r="26" ht="15" spans="6:7">
      <c r="F26" s="43"/>
      <c r="G26" s="43"/>
    </row>
    <row r="27" ht="15" spans="6:7">
      <c r="F27" s="43"/>
      <c r="G27" s="43"/>
    </row>
  </sheetData>
  <mergeCells count="4">
    <mergeCell ref="A2:H2"/>
    <mergeCell ref="G3:H3"/>
    <mergeCell ref="A4:D4"/>
    <mergeCell ref="E4:H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view="pageBreakPreview" zoomScaleNormal="100" zoomScaleSheetLayoutView="100" workbookViewId="0">
      <pane xSplit="1" ySplit="4" topLeftCell="B23" activePane="bottomRight" state="frozen"/>
      <selection/>
      <selection pane="topRight"/>
      <selection pane="bottomLeft"/>
      <selection pane="bottomRight" activeCell="D11" sqref="D11"/>
    </sheetView>
  </sheetViews>
  <sheetFormatPr defaultColWidth="8" defaultRowHeight="14.25" outlineLevelCol="4"/>
  <cols>
    <col min="1" max="1" width="32.125" style="160" customWidth="1"/>
    <col min="2" max="2" width="17.625" style="160" customWidth="1"/>
    <col min="3" max="5" width="12.625" style="160" customWidth="1"/>
    <col min="6" max="16384" width="8" style="160"/>
  </cols>
  <sheetData>
    <row r="1" ht="30" customHeight="1" spans="1:5">
      <c r="A1" s="176" t="s">
        <v>32</v>
      </c>
      <c r="B1" s="176"/>
      <c r="C1" s="176"/>
      <c r="D1" s="176"/>
      <c r="E1" s="176"/>
    </row>
    <row r="2" ht="20.1" customHeight="1" spans="1:5">
      <c r="A2" s="409" t="s">
        <v>33</v>
      </c>
      <c r="B2" s="410"/>
      <c r="C2" s="410"/>
      <c r="D2" s="410"/>
      <c r="E2" s="178" t="s">
        <v>34</v>
      </c>
    </row>
    <row r="3" s="174" customFormat="1" ht="20.1" customHeight="1" spans="1:5">
      <c r="A3" s="275" t="s">
        <v>35</v>
      </c>
      <c r="B3" s="411" t="s">
        <v>36</v>
      </c>
      <c r="C3" s="276" t="s">
        <v>37</v>
      </c>
      <c r="D3" s="412" t="s">
        <v>38</v>
      </c>
      <c r="E3" s="275" t="s">
        <v>39</v>
      </c>
    </row>
    <row r="4" s="174" customFormat="1" ht="20.1" customHeight="1" spans="1:5">
      <c r="A4" s="275"/>
      <c r="B4" s="411"/>
      <c r="C4" s="275"/>
      <c r="D4" s="413"/>
      <c r="E4" s="275"/>
    </row>
    <row r="5" s="407" customFormat="1" ht="27" customHeight="1" spans="1:5">
      <c r="A5" s="422" t="s">
        <v>40</v>
      </c>
      <c r="B5" s="423">
        <v>58863</v>
      </c>
      <c r="C5" s="423">
        <v>66668</v>
      </c>
      <c r="D5" s="424">
        <f>(C5-B5)/B5</f>
        <v>0.132596028065168</v>
      </c>
      <c r="E5" s="425"/>
    </row>
    <row r="6" s="407" customFormat="1" ht="30.75" customHeight="1" spans="1:5">
      <c r="A6" s="414" t="s">
        <v>41</v>
      </c>
      <c r="B6" s="426">
        <v>27282</v>
      </c>
      <c r="C6" s="426">
        <v>30504</v>
      </c>
      <c r="D6" s="416">
        <f>(C6-B6)/B6</f>
        <v>0.118099846052342</v>
      </c>
      <c r="E6" s="427"/>
    </row>
    <row r="7" s="407" customFormat="1" ht="30.75" customHeight="1" spans="1:5">
      <c r="A7" s="414" t="s">
        <v>42</v>
      </c>
      <c r="B7" s="426">
        <v>3002</v>
      </c>
      <c r="C7" s="426">
        <v>4082</v>
      </c>
      <c r="D7" s="416">
        <f t="shared" ref="D7:D25" si="0">(C7-B7)/B7</f>
        <v>0.359760159893404</v>
      </c>
      <c r="E7" s="428"/>
    </row>
    <row r="8" s="407" customFormat="1" ht="30.75" customHeight="1" spans="1:5">
      <c r="A8" s="414" t="s">
        <v>43</v>
      </c>
      <c r="B8" s="426">
        <v>1693</v>
      </c>
      <c r="C8" s="426">
        <v>1803</v>
      </c>
      <c r="D8" s="416">
        <f t="shared" si="0"/>
        <v>0.06497341996456</v>
      </c>
      <c r="E8" s="428"/>
    </row>
    <row r="9" s="407" customFormat="1" ht="30.75" customHeight="1" spans="1:5">
      <c r="A9" s="414" t="s">
        <v>44</v>
      </c>
      <c r="B9" s="426">
        <v>15</v>
      </c>
      <c r="C9" s="426">
        <v>47</v>
      </c>
      <c r="D9" s="416">
        <f t="shared" si="0"/>
        <v>2.13333333333333</v>
      </c>
      <c r="E9" s="429"/>
    </row>
    <row r="10" s="407" customFormat="1" ht="30.75" customHeight="1" spans="1:5">
      <c r="A10" s="414" t="s">
        <v>45</v>
      </c>
      <c r="B10" s="426">
        <v>5648</v>
      </c>
      <c r="C10" s="426">
        <v>6207</v>
      </c>
      <c r="D10" s="416">
        <f t="shared" si="0"/>
        <v>0.0989730878186969</v>
      </c>
      <c r="E10" s="428"/>
    </row>
    <row r="11" s="407" customFormat="1" ht="30.75" customHeight="1" spans="1:5">
      <c r="A11" s="414" t="s">
        <v>46</v>
      </c>
      <c r="B11" s="426">
        <v>3253</v>
      </c>
      <c r="C11" s="426">
        <v>3895</v>
      </c>
      <c r="D11" s="416">
        <f t="shared" si="0"/>
        <v>0.197356286504765</v>
      </c>
      <c r="E11" s="429"/>
    </row>
    <row r="12" s="407" customFormat="1" ht="30.75" customHeight="1" spans="1:5">
      <c r="A12" s="414" t="s">
        <v>47</v>
      </c>
      <c r="B12" s="426">
        <v>1269</v>
      </c>
      <c r="C12" s="426">
        <v>1412</v>
      </c>
      <c r="D12" s="416">
        <f t="shared" si="0"/>
        <v>0.112687155240347</v>
      </c>
      <c r="E12" s="428"/>
    </row>
    <row r="13" s="407" customFormat="1" ht="30.75" customHeight="1" spans="1:5">
      <c r="A13" s="414" t="s">
        <v>48</v>
      </c>
      <c r="B13" s="426">
        <v>1972</v>
      </c>
      <c r="C13" s="426">
        <v>2198</v>
      </c>
      <c r="D13" s="416">
        <f t="shared" si="0"/>
        <v>0.114604462474645</v>
      </c>
      <c r="E13" s="429"/>
    </row>
    <row r="14" s="407" customFormat="1" ht="30.75" customHeight="1" spans="1:5">
      <c r="A14" s="414" t="s">
        <v>49</v>
      </c>
      <c r="B14" s="426">
        <v>3209</v>
      </c>
      <c r="C14" s="426">
        <v>3461</v>
      </c>
      <c r="D14" s="416">
        <f t="shared" si="0"/>
        <v>0.0785291368027423</v>
      </c>
      <c r="E14" s="428"/>
    </row>
    <row r="15" s="407" customFormat="1" ht="30.75" customHeight="1" spans="1:5">
      <c r="A15" s="414" t="s">
        <v>50</v>
      </c>
      <c r="B15" s="426">
        <v>1886</v>
      </c>
      <c r="C15" s="426">
        <v>2816</v>
      </c>
      <c r="D15" s="416">
        <f t="shared" si="0"/>
        <v>0.493107104984093</v>
      </c>
      <c r="E15" s="428"/>
    </row>
    <row r="16" s="407" customFormat="1" ht="30.75" customHeight="1" spans="1:5">
      <c r="A16" s="414" t="s">
        <v>51</v>
      </c>
      <c r="B16" s="426">
        <v>1036</v>
      </c>
      <c r="C16" s="426">
        <v>2086</v>
      </c>
      <c r="D16" s="416">
        <f t="shared" si="0"/>
        <v>1.01351351351351</v>
      </c>
      <c r="E16" s="428"/>
    </row>
    <row r="17" s="407" customFormat="1" ht="30.75" customHeight="1" spans="1:5">
      <c r="A17" s="414" t="s">
        <v>52</v>
      </c>
      <c r="B17" s="426">
        <v>8598</v>
      </c>
      <c r="C17" s="426">
        <v>8157</v>
      </c>
      <c r="D17" s="416">
        <f t="shared" si="0"/>
        <v>-0.0512909979064899</v>
      </c>
      <c r="E17" s="428"/>
    </row>
    <row r="18" s="407" customFormat="1" ht="30.75" customHeight="1" spans="1:5">
      <c r="A18" s="430" t="s">
        <v>53</v>
      </c>
      <c r="B18" s="426">
        <v>0</v>
      </c>
      <c r="C18" s="426">
        <v>0</v>
      </c>
      <c r="D18" s="416" t="e">
        <f t="shared" si="0"/>
        <v>#DIV/0!</v>
      </c>
      <c r="E18" s="428"/>
    </row>
    <row r="19" s="407" customFormat="1" ht="24.75" customHeight="1" spans="1:5">
      <c r="A19" s="422" t="s">
        <v>54</v>
      </c>
      <c r="B19" s="423">
        <v>19962</v>
      </c>
      <c r="C19" s="423">
        <v>21927</v>
      </c>
      <c r="D19" s="424">
        <f t="shared" si="0"/>
        <v>0.0984370303576796</v>
      </c>
      <c r="E19" s="428"/>
    </row>
    <row r="20" s="407" customFormat="1" ht="37.5" customHeight="1" spans="1:5">
      <c r="A20" s="414" t="s">
        <v>55</v>
      </c>
      <c r="B20" s="426">
        <v>3248</v>
      </c>
      <c r="C20" s="426">
        <v>3525</v>
      </c>
      <c r="D20" s="416">
        <f t="shared" si="0"/>
        <v>0.0852832512315271</v>
      </c>
      <c r="E20" s="428"/>
    </row>
    <row r="21" s="407" customFormat="1" ht="37.5" customHeight="1" spans="1:5">
      <c r="A21" s="414" t="s">
        <v>56</v>
      </c>
      <c r="B21" s="426">
        <v>4181</v>
      </c>
      <c r="C21" s="426">
        <v>2701</v>
      </c>
      <c r="D21" s="416">
        <f t="shared" si="0"/>
        <v>-0.353982300884956</v>
      </c>
      <c r="E21" s="428"/>
    </row>
    <row r="22" s="407" customFormat="1" ht="37.5" customHeight="1" spans="1:5">
      <c r="A22" s="414" t="s">
        <v>57</v>
      </c>
      <c r="B22" s="426">
        <v>5960</v>
      </c>
      <c r="C22" s="426">
        <v>4466</v>
      </c>
      <c r="D22" s="416">
        <f t="shared" si="0"/>
        <v>-0.250671140939597</v>
      </c>
      <c r="E22" s="428"/>
    </row>
    <row r="23" s="407" customFormat="1" ht="37.5" customHeight="1" spans="1:5">
      <c r="A23" s="414" t="s">
        <v>58</v>
      </c>
      <c r="B23" s="426">
        <v>5972</v>
      </c>
      <c r="C23" s="426">
        <v>10778</v>
      </c>
      <c r="D23" s="416">
        <f t="shared" si="0"/>
        <v>0.804755525787006</v>
      </c>
      <c r="E23" s="428"/>
    </row>
    <row r="24" s="407" customFormat="1" ht="37.5" customHeight="1" spans="1:5">
      <c r="A24" s="414" t="s">
        <v>59</v>
      </c>
      <c r="B24" s="426">
        <v>601</v>
      </c>
      <c r="C24" s="426">
        <v>457</v>
      </c>
      <c r="D24" s="416">
        <f t="shared" si="0"/>
        <v>-0.239600665557404</v>
      </c>
      <c r="E24" s="428"/>
    </row>
    <row r="25" s="407" customFormat="1" ht="20.1" customHeight="1" spans="1:5">
      <c r="A25" s="431" t="s">
        <v>60</v>
      </c>
      <c r="B25" s="423">
        <f>B19+B5</f>
        <v>78825</v>
      </c>
      <c r="C25" s="423">
        <f>C19+C5</f>
        <v>88595</v>
      </c>
      <c r="D25" s="424">
        <f t="shared" si="0"/>
        <v>0.123945448778941</v>
      </c>
      <c r="E25" s="432"/>
    </row>
    <row r="26" ht="18.75" spans="1:5">
      <c r="A26" s="433" t="s">
        <v>61</v>
      </c>
      <c r="B26" s="434"/>
      <c r="C26" s="434"/>
      <c r="D26" s="435"/>
      <c r="E26" s="1"/>
    </row>
  </sheetData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196850393700787" right="0.0393700787401575" top="0.551181102362205" bottom="0.590551181102362" header="0.275590551181102" footer="0.511811023622047"/>
  <pageSetup paperSize="9" scale="85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4"/>
  <sheetViews>
    <sheetView view="pageBreakPreview" zoomScaleNormal="100" zoomScaleSheetLayoutView="100" workbookViewId="0">
      <pane xSplit="1" ySplit="4" topLeftCell="B5" activePane="bottomRight" state="frozen"/>
      <selection/>
      <selection pane="topRight"/>
      <selection pane="bottomLeft"/>
      <selection pane="bottomRight" activeCell="B19" sqref="B19"/>
    </sheetView>
  </sheetViews>
  <sheetFormatPr defaultColWidth="8" defaultRowHeight="14.25" outlineLevelCol="5"/>
  <cols>
    <col min="1" max="1" width="32.625" style="160" customWidth="1"/>
    <col min="2" max="2" width="12.25" style="160" customWidth="1"/>
    <col min="3" max="3" width="13.25" style="160" customWidth="1"/>
    <col min="4" max="4" width="11.125" style="160" customWidth="1"/>
    <col min="5" max="5" width="10.5" style="160" customWidth="1"/>
    <col min="6" max="6" width="10.625" style="160" customWidth="1"/>
    <col min="7" max="7" width="9.125" style="160" customWidth="1"/>
    <col min="8" max="16384" width="8" style="160"/>
  </cols>
  <sheetData>
    <row r="1" ht="30" customHeight="1" spans="1:6">
      <c r="A1" s="176" t="s">
        <v>62</v>
      </c>
      <c r="B1" s="176"/>
      <c r="C1" s="176"/>
      <c r="D1" s="176"/>
      <c r="E1" s="176"/>
      <c r="F1" s="408"/>
    </row>
    <row r="2" ht="20.1" customHeight="1" spans="1:5">
      <c r="A2" s="409" t="s">
        <v>63</v>
      </c>
      <c r="B2" s="410"/>
      <c r="C2" s="410"/>
      <c r="D2" s="410"/>
      <c r="E2" s="178" t="s">
        <v>34</v>
      </c>
    </row>
    <row r="3" s="174" customFormat="1" ht="20.1" customHeight="1" spans="1:5">
      <c r="A3" s="275" t="s">
        <v>35</v>
      </c>
      <c r="B3" s="411" t="s">
        <v>36</v>
      </c>
      <c r="C3" s="276" t="s">
        <v>37</v>
      </c>
      <c r="D3" s="412" t="s">
        <v>64</v>
      </c>
      <c r="E3" s="275" t="s">
        <v>39</v>
      </c>
    </row>
    <row r="4" s="174" customFormat="1" ht="20.1" customHeight="1" spans="1:5">
      <c r="A4" s="275"/>
      <c r="B4" s="411"/>
      <c r="C4" s="276"/>
      <c r="D4" s="413"/>
      <c r="E4" s="275"/>
    </row>
    <row r="5" s="407" customFormat="1" ht="30.75" customHeight="1" spans="1:5">
      <c r="A5" s="414" t="s">
        <v>65</v>
      </c>
      <c r="B5" s="415">
        <v>32730</v>
      </c>
      <c r="C5" s="415">
        <v>32381</v>
      </c>
      <c r="D5" s="416">
        <f>(C5-B5)/B5</f>
        <v>-0.0106630003055301</v>
      </c>
      <c r="E5" s="417"/>
    </row>
    <row r="6" s="407" customFormat="1" ht="30.75" customHeight="1" spans="1:5">
      <c r="A6" s="414" t="s">
        <v>66</v>
      </c>
      <c r="B6" s="415">
        <v>1827</v>
      </c>
      <c r="C6" s="415"/>
      <c r="D6" s="416">
        <f t="shared" ref="D6:D26" si="0">(C6-B6)/B6</f>
        <v>-1</v>
      </c>
      <c r="E6" s="417"/>
    </row>
    <row r="7" s="407" customFormat="1" ht="30.75" customHeight="1" spans="1:5">
      <c r="A7" s="414" t="s">
        <v>67</v>
      </c>
      <c r="B7" s="415">
        <v>14543</v>
      </c>
      <c r="C7" s="415">
        <v>16360</v>
      </c>
      <c r="D7" s="416">
        <f t="shared" si="0"/>
        <v>0.124939833596919</v>
      </c>
      <c r="E7" s="417"/>
    </row>
    <row r="8" s="407" customFormat="1" ht="30.75" customHeight="1" spans="1:5">
      <c r="A8" s="414" t="s">
        <v>68</v>
      </c>
      <c r="B8" s="415">
        <v>89398</v>
      </c>
      <c r="C8" s="415">
        <v>72157</v>
      </c>
      <c r="D8" s="416">
        <f t="shared" si="0"/>
        <v>-0.192856663460033</v>
      </c>
      <c r="E8" s="417"/>
    </row>
    <row r="9" s="407" customFormat="1" ht="30.75" customHeight="1" spans="1:5">
      <c r="A9" s="414" t="s">
        <v>69</v>
      </c>
      <c r="B9" s="415">
        <v>445</v>
      </c>
      <c r="C9" s="415">
        <v>155</v>
      </c>
      <c r="D9" s="416">
        <f t="shared" si="0"/>
        <v>-0.651685393258427</v>
      </c>
      <c r="E9" s="417"/>
    </row>
    <row r="10" s="407" customFormat="1" ht="30.75" customHeight="1" spans="1:5">
      <c r="A10" s="414" t="s">
        <v>70</v>
      </c>
      <c r="B10" s="415">
        <v>4713</v>
      </c>
      <c r="C10" s="415">
        <v>3690</v>
      </c>
      <c r="D10" s="416">
        <f t="shared" si="0"/>
        <v>-0.217059197963081</v>
      </c>
      <c r="E10" s="417"/>
    </row>
    <row r="11" s="407" customFormat="1" ht="30.75" customHeight="1" spans="1:5">
      <c r="A11" s="414" t="s">
        <v>71</v>
      </c>
      <c r="B11" s="415">
        <v>92101</v>
      </c>
      <c r="C11" s="415">
        <v>70288</v>
      </c>
      <c r="D11" s="416">
        <f t="shared" si="0"/>
        <v>-0.236837819350496</v>
      </c>
      <c r="E11" s="417"/>
    </row>
    <row r="12" s="407" customFormat="1" ht="30.75" customHeight="1" spans="1:5">
      <c r="A12" s="414" t="s">
        <v>72</v>
      </c>
      <c r="B12" s="415">
        <v>30320</v>
      </c>
      <c r="C12" s="415">
        <v>32312</v>
      </c>
      <c r="D12" s="416">
        <f t="shared" si="0"/>
        <v>0.0656992084432718</v>
      </c>
      <c r="E12" s="417"/>
    </row>
    <row r="13" s="407" customFormat="1" ht="30.75" customHeight="1" spans="1:5">
      <c r="A13" s="414" t="s">
        <v>73</v>
      </c>
      <c r="B13" s="415">
        <v>10159</v>
      </c>
      <c r="C13" s="415">
        <v>13181</v>
      </c>
      <c r="D13" s="416">
        <f t="shared" si="0"/>
        <v>0.29747022344719</v>
      </c>
      <c r="E13" s="417"/>
    </row>
    <row r="14" s="407" customFormat="1" ht="30.75" customHeight="1" spans="1:5">
      <c r="A14" s="414" t="s">
        <v>74</v>
      </c>
      <c r="B14" s="415">
        <v>22846</v>
      </c>
      <c r="C14" s="415">
        <v>20360</v>
      </c>
      <c r="D14" s="416">
        <f t="shared" si="0"/>
        <v>-0.108815547579445</v>
      </c>
      <c r="E14" s="417"/>
    </row>
    <row r="15" s="407" customFormat="1" ht="30.75" customHeight="1" spans="1:5">
      <c r="A15" s="414" t="s">
        <v>75</v>
      </c>
      <c r="B15" s="415">
        <v>40491</v>
      </c>
      <c r="C15" s="415">
        <v>44186</v>
      </c>
      <c r="D15" s="416">
        <f t="shared" si="0"/>
        <v>0.0912548467560692</v>
      </c>
      <c r="E15" s="417"/>
    </row>
    <row r="16" s="407" customFormat="1" ht="30.75" customHeight="1" spans="1:5">
      <c r="A16" s="414" t="s">
        <v>76</v>
      </c>
      <c r="B16" s="415">
        <v>13621</v>
      </c>
      <c r="C16" s="415">
        <v>14654</v>
      </c>
      <c r="D16" s="416">
        <f t="shared" si="0"/>
        <v>0.0758387783569488</v>
      </c>
      <c r="E16" s="417"/>
    </row>
    <row r="17" s="407" customFormat="1" ht="30.75" customHeight="1" spans="1:5">
      <c r="A17" s="414" t="s">
        <v>77</v>
      </c>
      <c r="B17" s="415">
        <v>6067</v>
      </c>
      <c r="C17" s="415">
        <v>1327</v>
      </c>
      <c r="D17" s="416">
        <f t="shared" si="0"/>
        <v>-0.781275754079446</v>
      </c>
      <c r="E17" s="417"/>
    </row>
    <row r="18" s="407" customFormat="1" ht="30.75" customHeight="1" spans="1:5">
      <c r="A18" s="414" t="s">
        <v>78</v>
      </c>
      <c r="B18" s="415">
        <v>1005</v>
      </c>
      <c r="C18" s="415">
        <v>558</v>
      </c>
      <c r="D18" s="416">
        <f t="shared" si="0"/>
        <v>-0.444776119402985</v>
      </c>
      <c r="E18" s="417"/>
    </row>
    <row r="19" s="407" customFormat="1" ht="30.75" customHeight="1" spans="1:5">
      <c r="A19" s="414" t="s">
        <v>79</v>
      </c>
      <c r="B19" s="415"/>
      <c r="C19" s="415">
        <v>85</v>
      </c>
      <c r="D19" s="416"/>
      <c r="E19" s="417"/>
    </row>
    <row r="20" s="407" customFormat="1" ht="30.75" customHeight="1" spans="1:5">
      <c r="A20" s="414" t="s">
        <v>80</v>
      </c>
      <c r="B20" s="415">
        <v>4645</v>
      </c>
      <c r="C20" s="415">
        <v>20101</v>
      </c>
      <c r="D20" s="416">
        <f t="shared" si="0"/>
        <v>3.32744886975242</v>
      </c>
      <c r="E20" s="417"/>
    </row>
    <row r="21" s="407" customFormat="1" ht="30.75" customHeight="1" spans="1:5">
      <c r="A21" s="414" t="s">
        <v>81</v>
      </c>
      <c r="B21" s="415">
        <v>15205</v>
      </c>
      <c r="C21" s="415">
        <v>27287</v>
      </c>
      <c r="D21" s="416">
        <f t="shared" si="0"/>
        <v>0.794607037158829</v>
      </c>
      <c r="E21" s="417"/>
    </row>
    <row r="22" ht="30.75" customHeight="1" spans="1:5">
      <c r="A22" s="414" t="s">
        <v>82</v>
      </c>
      <c r="B22" s="415">
        <v>1559</v>
      </c>
      <c r="C22" s="415">
        <v>178</v>
      </c>
      <c r="D22" s="416">
        <f t="shared" si="0"/>
        <v>-0.885824246311738</v>
      </c>
      <c r="E22" s="418"/>
    </row>
    <row r="23" ht="30.75" customHeight="1" spans="1:5">
      <c r="A23" s="414" t="s">
        <v>83</v>
      </c>
      <c r="B23" s="415">
        <v>1036</v>
      </c>
      <c r="C23" s="415">
        <v>1740</v>
      </c>
      <c r="D23" s="416">
        <f t="shared" si="0"/>
        <v>0.67953667953668</v>
      </c>
      <c r="E23" s="419"/>
    </row>
    <row r="24" ht="30.75" customHeight="1" spans="1:5">
      <c r="A24" s="414" t="s">
        <v>84</v>
      </c>
      <c r="B24" s="415">
        <v>2990</v>
      </c>
      <c r="C24" s="415">
        <v>3032</v>
      </c>
      <c r="D24" s="416">
        <f t="shared" si="0"/>
        <v>0.0140468227424749</v>
      </c>
      <c r="E24" s="419"/>
    </row>
    <row r="25" ht="30.75" customHeight="1" spans="1:5">
      <c r="A25" s="414" t="s">
        <v>85</v>
      </c>
      <c r="B25" s="415">
        <v>1265</v>
      </c>
      <c r="C25" s="415">
        <v>0</v>
      </c>
      <c r="D25" s="416">
        <f t="shared" si="0"/>
        <v>-1</v>
      </c>
      <c r="E25" s="419"/>
    </row>
    <row r="26" ht="30.75" customHeight="1" spans="1:5">
      <c r="A26" s="414" t="s">
        <v>86</v>
      </c>
      <c r="B26" s="420">
        <f>SUM(B5:B25)</f>
        <v>386966</v>
      </c>
      <c r="C26" s="420">
        <f>SUM(C5:C25)</f>
        <v>374032</v>
      </c>
      <c r="D26" s="421">
        <f t="shared" si="0"/>
        <v>-0.0334241251169353</v>
      </c>
      <c r="E26" s="419"/>
    </row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  <row r="108" ht="21.75" customHeight="1"/>
    <row r="109" ht="21.75" customHeight="1"/>
    <row r="110" ht="21.75" customHeight="1"/>
    <row r="111" ht="21.75" customHeight="1"/>
    <row r="112" ht="21.75" customHeight="1"/>
    <row r="113" ht="21.75" customHeight="1"/>
    <row r="114" ht="21.75" customHeight="1"/>
  </sheetData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2" right="0.12" top="0.3" bottom="0.34" header="0.26" footer="0.3"/>
  <pageSetup paperSize="9" scale="94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2"/>
  <sheetViews>
    <sheetView showZeros="0" view="pageBreakPreview" zoomScaleNormal="100" zoomScaleSheetLayoutView="100" topLeftCell="A439" workbookViewId="0">
      <pane topLeftCell="A1" activePane="bottomRight" state="frozen"/>
      <selection activeCell="H9" sqref="H9"/>
    </sheetView>
  </sheetViews>
  <sheetFormatPr defaultColWidth="8" defaultRowHeight="14.25" outlineLevelCol="5"/>
  <cols>
    <col min="1" max="1" width="41.625" style="375" customWidth="1"/>
    <col min="2" max="3" width="9.625" style="375" customWidth="1"/>
    <col min="4" max="4" width="8" style="375"/>
    <col min="5" max="5" width="10.25" style="376" customWidth="1"/>
    <col min="6" max="16384" width="8" style="375"/>
  </cols>
  <sheetData>
    <row r="1" ht="30" customHeight="1" spans="1:6">
      <c r="A1" s="377" t="s">
        <v>87</v>
      </c>
      <c r="B1" s="377"/>
      <c r="C1" s="377"/>
      <c r="D1" s="377"/>
      <c r="E1" s="377"/>
      <c r="F1" s="377"/>
    </row>
    <row r="2" s="373" customFormat="1" ht="20.1" customHeight="1" spans="1:6">
      <c r="A2" s="378" t="s">
        <v>88</v>
      </c>
      <c r="B2" s="378"/>
      <c r="C2" s="379"/>
      <c r="E2" s="380"/>
      <c r="F2" s="178" t="s">
        <v>34</v>
      </c>
    </row>
    <row r="3" s="374" customFormat="1" ht="44.25" customHeight="1" spans="1:6">
      <c r="A3" s="381" t="s">
        <v>35</v>
      </c>
      <c r="B3" s="381" t="s">
        <v>89</v>
      </c>
      <c r="C3" s="381" t="s">
        <v>90</v>
      </c>
      <c r="D3" s="381" t="s">
        <v>91</v>
      </c>
      <c r="E3" s="382" t="s">
        <v>92</v>
      </c>
      <c r="F3" s="383" t="s">
        <v>93</v>
      </c>
    </row>
    <row r="4" s="374" customFormat="1" ht="24.95" customHeight="1" spans="1:6">
      <c r="A4" s="384" t="s">
        <v>94</v>
      </c>
      <c r="B4" s="385">
        <v>34932</v>
      </c>
      <c r="C4" s="243">
        <v>32381</v>
      </c>
      <c r="D4" s="243">
        <f>SUM(D5+D17+D26+D37+D48+D59+D70+D78+D87+D100+D109+D120+D132+D139+D147+D153+D160+D167+D174+D181+D188+D196+D202+D208+D215+D230)</f>
        <v>32381</v>
      </c>
      <c r="E4" s="386">
        <f>D4/C4</f>
        <v>1</v>
      </c>
      <c r="F4" s="387"/>
    </row>
    <row r="5" s="374" customFormat="1" ht="24.95" customHeight="1" spans="1:6">
      <c r="A5" s="384" t="s">
        <v>95</v>
      </c>
      <c r="B5" s="388">
        <v>679</v>
      </c>
      <c r="C5" s="385"/>
      <c r="D5" s="243">
        <f>SUM(D6:D16)</f>
        <v>535</v>
      </c>
      <c r="E5" s="386"/>
      <c r="F5" s="387"/>
    </row>
    <row r="6" s="374" customFormat="1" ht="24.95" customHeight="1" spans="1:6">
      <c r="A6" s="384" t="s">
        <v>96</v>
      </c>
      <c r="B6" s="389">
        <v>345</v>
      </c>
      <c r="C6" s="385"/>
      <c r="D6" s="243">
        <v>380</v>
      </c>
      <c r="E6" s="386"/>
      <c r="F6" s="387"/>
    </row>
    <row r="7" s="374" customFormat="1" ht="24.95" customHeight="1" spans="1:6">
      <c r="A7" s="384" t="s">
        <v>97</v>
      </c>
      <c r="B7" s="388"/>
      <c r="C7" s="385"/>
      <c r="D7" s="390">
        <v>0</v>
      </c>
      <c r="E7" s="386"/>
      <c r="F7" s="387"/>
    </row>
    <row r="8" s="374" customFormat="1" ht="24.95" customHeight="1" spans="1:6">
      <c r="A8" s="391" t="s">
        <v>98</v>
      </c>
      <c r="B8" s="388"/>
      <c r="C8" s="385"/>
      <c r="D8" s="243">
        <v>0</v>
      </c>
      <c r="E8" s="386"/>
      <c r="F8" s="387"/>
    </row>
    <row r="9" s="374" customFormat="1" ht="24.95" customHeight="1" spans="1:6">
      <c r="A9" s="384" t="s">
        <v>99</v>
      </c>
      <c r="B9" s="389">
        <v>152</v>
      </c>
      <c r="C9" s="385"/>
      <c r="D9" s="392">
        <v>34</v>
      </c>
      <c r="E9" s="386"/>
      <c r="F9" s="387"/>
    </row>
    <row r="10" s="374" customFormat="1" ht="24.95" customHeight="1" spans="1:6">
      <c r="A10" s="384" t="s">
        <v>100</v>
      </c>
      <c r="B10" s="389">
        <v>6</v>
      </c>
      <c r="C10" s="385"/>
      <c r="D10" s="243">
        <v>1</v>
      </c>
      <c r="E10" s="386"/>
      <c r="F10" s="387"/>
    </row>
    <row r="11" s="374" customFormat="1" ht="24.95" customHeight="1" spans="1:6">
      <c r="A11" s="384" t="s">
        <v>101</v>
      </c>
      <c r="B11" s="389">
        <v>10</v>
      </c>
      <c r="C11" s="385"/>
      <c r="D11" s="243">
        <v>9</v>
      </c>
      <c r="E11" s="386"/>
      <c r="F11" s="387"/>
    </row>
    <row r="12" s="374" customFormat="1" ht="24.95" customHeight="1" spans="1:6">
      <c r="A12" s="384" t="s">
        <v>102</v>
      </c>
      <c r="B12" s="389"/>
      <c r="C12" s="385"/>
      <c r="D12" s="243">
        <v>0</v>
      </c>
      <c r="E12" s="386"/>
      <c r="F12" s="387"/>
    </row>
    <row r="13" s="374" customFormat="1" ht="24.95" customHeight="1" spans="1:6">
      <c r="A13" s="384" t="s">
        <v>103</v>
      </c>
      <c r="B13" s="393"/>
      <c r="C13" s="385"/>
      <c r="D13" s="243">
        <v>0</v>
      </c>
      <c r="E13" s="386"/>
      <c r="F13" s="387"/>
    </row>
    <row r="14" s="374" customFormat="1" ht="24.95" customHeight="1" spans="1:6">
      <c r="A14" s="384" t="s">
        <v>104</v>
      </c>
      <c r="B14" s="393"/>
      <c r="C14" s="385"/>
      <c r="D14" s="243">
        <v>0</v>
      </c>
      <c r="E14" s="386"/>
      <c r="F14" s="387"/>
    </row>
    <row r="15" s="374" customFormat="1" ht="24.95" customHeight="1" spans="1:6">
      <c r="A15" s="384" t="s">
        <v>105</v>
      </c>
      <c r="B15" s="389">
        <v>50</v>
      </c>
      <c r="C15" s="385"/>
      <c r="D15" s="243">
        <v>60</v>
      </c>
      <c r="E15" s="386"/>
      <c r="F15" s="387"/>
    </row>
    <row r="16" s="374" customFormat="1" ht="24.95" customHeight="1" spans="1:6">
      <c r="A16" s="384" t="s">
        <v>106</v>
      </c>
      <c r="B16" s="389">
        <v>116</v>
      </c>
      <c r="C16" s="385"/>
      <c r="D16" s="243">
        <v>51</v>
      </c>
      <c r="E16" s="386"/>
      <c r="F16" s="387"/>
    </row>
    <row r="17" s="374" customFormat="1" ht="24.95" customHeight="1" spans="1:6">
      <c r="A17" s="384" t="s">
        <v>107</v>
      </c>
      <c r="B17" s="389">
        <v>305</v>
      </c>
      <c r="C17" s="385"/>
      <c r="D17" s="243">
        <f>SUM(D18:D25)</f>
        <v>445</v>
      </c>
      <c r="E17" s="386"/>
      <c r="F17" s="387"/>
    </row>
    <row r="18" s="374" customFormat="1" ht="24.95" customHeight="1" spans="1:6">
      <c r="A18" s="384" t="s">
        <v>96</v>
      </c>
      <c r="B18" s="389">
        <v>155</v>
      </c>
      <c r="C18" s="385"/>
      <c r="D18" s="243">
        <v>253</v>
      </c>
      <c r="E18" s="386"/>
      <c r="F18" s="387"/>
    </row>
    <row r="19" s="374" customFormat="1" ht="24.95" customHeight="1" spans="1:6">
      <c r="A19" s="384" t="s">
        <v>97</v>
      </c>
      <c r="B19" s="389"/>
      <c r="C19" s="385"/>
      <c r="D19" s="243">
        <v>0</v>
      </c>
      <c r="E19" s="386"/>
      <c r="F19" s="387"/>
    </row>
    <row r="20" s="374" customFormat="1" ht="24.95" customHeight="1" spans="1:6">
      <c r="A20" s="384" t="s">
        <v>98</v>
      </c>
      <c r="B20" s="389"/>
      <c r="C20" s="385"/>
      <c r="D20" s="243">
        <v>0</v>
      </c>
      <c r="E20" s="386"/>
      <c r="F20" s="387"/>
    </row>
    <row r="21" s="374" customFormat="1" ht="24.95" customHeight="1" spans="1:6">
      <c r="A21" s="384" t="s">
        <v>108</v>
      </c>
      <c r="B21" s="388">
        <v>50</v>
      </c>
      <c r="C21" s="385"/>
      <c r="D21" s="243">
        <v>50</v>
      </c>
      <c r="E21" s="386"/>
      <c r="F21" s="387"/>
    </row>
    <row r="22" s="374" customFormat="1" ht="24.95" customHeight="1" spans="1:6">
      <c r="A22" s="384" t="s">
        <v>109</v>
      </c>
      <c r="B22" s="388">
        <v>38</v>
      </c>
      <c r="C22" s="385"/>
      <c r="D22" s="243">
        <v>38</v>
      </c>
      <c r="E22" s="386"/>
      <c r="F22" s="387"/>
    </row>
    <row r="23" s="374" customFormat="1" ht="24.95" customHeight="1" spans="1:6">
      <c r="A23" s="384" t="s">
        <v>110</v>
      </c>
      <c r="B23" s="388"/>
      <c r="C23" s="385"/>
      <c r="D23" s="243">
        <v>0</v>
      </c>
      <c r="E23" s="386"/>
      <c r="F23" s="387"/>
    </row>
    <row r="24" s="374" customFormat="1" ht="24.95" customHeight="1" spans="1:6">
      <c r="A24" s="384" t="s">
        <v>105</v>
      </c>
      <c r="B24" s="388"/>
      <c r="C24" s="385"/>
      <c r="D24" s="243">
        <v>0</v>
      </c>
      <c r="E24" s="386"/>
      <c r="F24" s="387"/>
    </row>
    <row r="25" s="374" customFormat="1" ht="24.95" customHeight="1" spans="1:6">
      <c r="A25" s="384" t="s">
        <v>111</v>
      </c>
      <c r="B25" s="388">
        <v>62</v>
      </c>
      <c r="C25" s="385"/>
      <c r="D25" s="243">
        <v>104</v>
      </c>
      <c r="E25" s="386"/>
      <c r="F25" s="387"/>
    </row>
    <row r="26" s="374" customFormat="1" ht="24.95" customHeight="1" spans="1:6">
      <c r="A26" s="384" t="s">
        <v>112</v>
      </c>
      <c r="B26" s="389">
        <v>13271</v>
      </c>
      <c r="C26" s="385"/>
      <c r="D26" s="243">
        <f>SUM(D27:D36)</f>
        <v>14898</v>
      </c>
      <c r="E26" s="386"/>
      <c r="F26" s="387"/>
    </row>
    <row r="27" s="374" customFormat="1" ht="24.95" customHeight="1" spans="1:6">
      <c r="A27" s="384" t="s">
        <v>96</v>
      </c>
      <c r="B27" s="389">
        <v>4098</v>
      </c>
      <c r="C27" s="385"/>
      <c r="D27" s="243">
        <v>5013</v>
      </c>
      <c r="E27" s="386"/>
      <c r="F27" s="387"/>
    </row>
    <row r="28" s="374" customFormat="1" ht="24.95" customHeight="1" spans="1:6">
      <c r="A28" s="384" t="s">
        <v>97</v>
      </c>
      <c r="B28" s="388"/>
      <c r="C28" s="385"/>
      <c r="D28" s="243">
        <v>0</v>
      </c>
      <c r="E28" s="386"/>
      <c r="F28" s="387"/>
    </row>
    <row r="29" s="374" customFormat="1" ht="24.95" customHeight="1" spans="1:6">
      <c r="A29" s="384" t="s">
        <v>98</v>
      </c>
      <c r="B29" s="388"/>
      <c r="C29" s="385"/>
      <c r="D29" s="243">
        <v>0</v>
      </c>
      <c r="E29" s="386"/>
      <c r="F29" s="387"/>
    </row>
    <row r="30" s="374" customFormat="1" ht="24.95" customHeight="1" spans="1:6">
      <c r="A30" s="384" t="s">
        <v>113</v>
      </c>
      <c r="B30" s="388"/>
      <c r="C30" s="385"/>
      <c r="D30" s="243">
        <v>0</v>
      </c>
      <c r="E30" s="386"/>
      <c r="F30" s="387"/>
    </row>
    <row r="31" s="374" customFormat="1" ht="24.95" customHeight="1" spans="1:6">
      <c r="A31" s="384" t="s">
        <v>114</v>
      </c>
      <c r="B31" s="388"/>
      <c r="C31" s="385"/>
      <c r="D31" s="243">
        <v>1</v>
      </c>
      <c r="E31" s="386"/>
      <c r="F31" s="387"/>
    </row>
    <row r="32" s="374" customFormat="1" ht="24.95" customHeight="1" spans="1:6">
      <c r="A32" s="384" t="s">
        <v>115</v>
      </c>
      <c r="B32" s="388">
        <v>5</v>
      </c>
      <c r="C32" s="385"/>
      <c r="D32" s="243">
        <v>5</v>
      </c>
      <c r="E32" s="386"/>
      <c r="F32" s="387"/>
    </row>
    <row r="33" s="374" customFormat="1" ht="24.95" customHeight="1" spans="1:6">
      <c r="A33" s="384" t="s">
        <v>116</v>
      </c>
      <c r="B33" s="389">
        <v>208</v>
      </c>
      <c r="C33" s="385"/>
      <c r="D33" s="243">
        <v>283</v>
      </c>
      <c r="E33" s="386"/>
      <c r="F33" s="387"/>
    </row>
    <row r="34" s="374" customFormat="1" ht="24.95" customHeight="1" spans="1:6">
      <c r="A34" s="384" t="s">
        <v>117</v>
      </c>
      <c r="B34" s="388"/>
      <c r="C34" s="385"/>
      <c r="D34" s="243">
        <v>0</v>
      </c>
      <c r="E34" s="386"/>
      <c r="F34" s="387"/>
    </row>
    <row r="35" s="374" customFormat="1" ht="24.95" customHeight="1" spans="1:6">
      <c r="A35" s="384" t="s">
        <v>105</v>
      </c>
      <c r="B35" s="389">
        <v>5265</v>
      </c>
      <c r="C35" s="385"/>
      <c r="D35" s="243">
        <v>5224</v>
      </c>
      <c r="E35" s="386"/>
      <c r="F35" s="387"/>
    </row>
    <row r="36" s="374" customFormat="1" ht="24.95" customHeight="1" spans="1:6">
      <c r="A36" s="384" t="s">
        <v>118</v>
      </c>
      <c r="B36" s="394">
        <v>3695</v>
      </c>
      <c r="C36" s="385"/>
      <c r="D36" s="243">
        <v>4372</v>
      </c>
      <c r="E36" s="386"/>
      <c r="F36" s="387"/>
    </row>
    <row r="37" s="374" customFormat="1" ht="24.95" customHeight="1" spans="1:6">
      <c r="A37" s="384" t="s">
        <v>119</v>
      </c>
      <c r="B37" s="394">
        <v>663</v>
      </c>
      <c r="C37" s="385"/>
      <c r="D37" s="243">
        <f>SUM(D38:D47)</f>
        <v>767</v>
      </c>
      <c r="E37" s="386"/>
      <c r="F37" s="387"/>
    </row>
    <row r="38" s="374" customFormat="1" ht="24.95" customHeight="1" spans="1:6">
      <c r="A38" s="384" t="s">
        <v>96</v>
      </c>
      <c r="B38" s="394">
        <v>383</v>
      </c>
      <c r="C38" s="385"/>
      <c r="D38" s="243">
        <v>543</v>
      </c>
      <c r="E38" s="386"/>
      <c r="F38" s="387"/>
    </row>
    <row r="39" s="374" customFormat="1" ht="24.95" customHeight="1" spans="1:6">
      <c r="A39" s="384" t="s">
        <v>97</v>
      </c>
      <c r="B39" s="388"/>
      <c r="C39" s="385"/>
      <c r="D39" s="243">
        <v>0</v>
      </c>
      <c r="E39" s="386"/>
      <c r="F39" s="387"/>
    </row>
    <row r="40" s="374" customFormat="1" ht="24.95" customHeight="1" spans="1:6">
      <c r="A40" s="384" t="s">
        <v>98</v>
      </c>
      <c r="B40" s="388"/>
      <c r="C40" s="385"/>
      <c r="D40" s="243">
        <v>0</v>
      </c>
      <c r="E40" s="386"/>
      <c r="F40" s="387"/>
    </row>
    <row r="41" s="374" customFormat="1" ht="24.95" customHeight="1" spans="1:6">
      <c r="A41" s="384" t="s">
        <v>120</v>
      </c>
      <c r="B41" s="388"/>
      <c r="C41" s="385"/>
      <c r="D41" s="243">
        <v>0</v>
      </c>
      <c r="E41" s="386"/>
      <c r="F41" s="387"/>
    </row>
    <row r="42" s="374" customFormat="1" ht="24.95" customHeight="1" spans="1:6">
      <c r="A42" s="384" t="s">
        <v>121</v>
      </c>
      <c r="B42" s="388"/>
      <c r="C42" s="385"/>
      <c r="D42" s="243">
        <v>0</v>
      </c>
      <c r="E42" s="386"/>
      <c r="F42" s="387"/>
    </row>
    <row r="43" s="374" customFormat="1" ht="24.95" customHeight="1" spans="1:6">
      <c r="A43" s="384" t="s">
        <v>122</v>
      </c>
      <c r="B43" s="388"/>
      <c r="C43" s="385"/>
      <c r="D43" s="243">
        <v>0</v>
      </c>
      <c r="E43" s="386"/>
      <c r="F43" s="387"/>
    </row>
    <row r="44" s="374" customFormat="1" ht="24.95" customHeight="1" spans="1:6">
      <c r="A44" s="384" t="s">
        <v>123</v>
      </c>
      <c r="B44" s="388"/>
      <c r="C44" s="385"/>
      <c r="D44" s="243">
        <v>0</v>
      </c>
      <c r="E44" s="386"/>
      <c r="F44" s="387"/>
    </row>
    <row r="45" s="374" customFormat="1" ht="24.95" customHeight="1" spans="1:6">
      <c r="A45" s="384" t="s">
        <v>124</v>
      </c>
      <c r="B45" s="394">
        <v>15</v>
      </c>
      <c r="C45" s="385"/>
      <c r="D45" s="243">
        <v>15</v>
      </c>
      <c r="E45" s="386"/>
      <c r="F45" s="387"/>
    </row>
    <row r="46" s="374" customFormat="1" ht="24.95" customHeight="1" spans="1:6">
      <c r="A46" s="384" t="s">
        <v>105</v>
      </c>
      <c r="B46" s="394">
        <v>135</v>
      </c>
      <c r="C46" s="385"/>
      <c r="D46" s="243">
        <v>116</v>
      </c>
      <c r="E46" s="386"/>
      <c r="F46" s="387"/>
    </row>
    <row r="47" s="374" customFormat="1" ht="24.95" customHeight="1" spans="1:6">
      <c r="A47" s="384" t="s">
        <v>125</v>
      </c>
      <c r="B47" s="394">
        <v>130</v>
      </c>
      <c r="C47" s="385"/>
      <c r="D47" s="243">
        <v>93</v>
      </c>
      <c r="E47" s="386"/>
      <c r="F47" s="387"/>
    </row>
    <row r="48" s="374" customFormat="1" ht="24.95" customHeight="1" spans="1:6">
      <c r="A48" s="384" t="s">
        <v>126</v>
      </c>
      <c r="B48" s="389">
        <v>332</v>
      </c>
      <c r="C48" s="385"/>
      <c r="D48" s="243">
        <f>SUM(D49:D58)</f>
        <v>392</v>
      </c>
      <c r="E48" s="386"/>
      <c r="F48" s="387"/>
    </row>
    <row r="49" s="374" customFormat="1" ht="24.95" customHeight="1" spans="1:6">
      <c r="A49" s="384" t="s">
        <v>96</v>
      </c>
      <c r="B49" s="389">
        <v>105</v>
      </c>
      <c r="C49" s="385"/>
      <c r="D49" s="243">
        <v>133</v>
      </c>
      <c r="E49" s="386"/>
      <c r="F49" s="387"/>
    </row>
    <row r="50" s="374" customFormat="1" ht="24.95" customHeight="1" spans="1:6">
      <c r="A50" s="384" t="s">
        <v>97</v>
      </c>
      <c r="B50" s="388"/>
      <c r="C50" s="385"/>
      <c r="D50" s="243">
        <v>0</v>
      </c>
      <c r="E50" s="386"/>
      <c r="F50" s="387"/>
    </row>
    <row r="51" s="374" customFormat="1" ht="24.95" customHeight="1" spans="1:6">
      <c r="A51" s="384" t="s">
        <v>98</v>
      </c>
      <c r="B51" s="388"/>
      <c r="C51" s="385"/>
      <c r="D51" s="243">
        <v>0</v>
      </c>
      <c r="E51" s="386"/>
      <c r="F51" s="387"/>
    </row>
    <row r="52" s="374" customFormat="1" ht="24.95" customHeight="1" spans="1:6">
      <c r="A52" s="384" t="s">
        <v>127</v>
      </c>
      <c r="B52" s="388"/>
      <c r="C52" s="385"/>
      <c r="D52" s="243">
        <v>0</v>
      </c>
      <c r="E52" s="386"/>
      <c r="F52" s="387"/>
    </row>
    <row r="53" s="374" customFormat="1" ht="24.95" customHeight="1" spans="1:6">
      <c r="A53" s="384" t="s">
        <v>128</v>
      </c>
      <c r="B53" s="389">
        <v>18</v>
      </c>
      <c r="C53" s="385"/>
      <c r="D53" s="243">
        <v>17</v>
      </c>
      <c r="E53" s="386"/>
      <c r="F53" s="387"/>
    </row>
    <row r="54" s="374" customFormat="1" ht="24.95" customHeight="1" spans="1:6">
      <c r="A54" s="384" t="s">
        <v>129</v>
      </c>
      <c r="B54" s="389">
        <v>30</v>
      </c>
      <c r="C54" s="385"/>
      <c r="D54" s="243">
        <v>30</v>
      </c>
      <c r="E54" s="386"/>
      <c r="F54" s="387"/>
    </row>
    <row r="55" s="374" customFormat="1" ht="24.95" customHeight="1" spans="1:6">
      <c r="A55" s="384" t="s">
        <v>130</v>
      </c>
      <c r="B55" s="388">
        <v>60</v>
      </c>
      <c r="C55" s="385"/>
      <c r="D55" s="243">
        <v>100</v>
      </c>
      <c r="E55" s="386"/>
      <c r="F55" s="387"/>
    </row>
    <row r="56" s="374" customFormat="1" ht="24.95" customHeight="1" spans="1:6">
      <c r="A56" s="384" t="s">
        <v>131</v>
      </c>
      <c r="B56" s="389">
        <v>2</v>
      </c>
      <c r="C56" s="385"/>
      <c r="D56" s="243">
        <v>2</v>
      </c>
      <c r="E56" s="386"/>
      <c r="F56" s="387"/>
    </row>
    <row r="57" s="374" customFormat="1" ht="24.95" customHeight="1" spans="1:6">
      <c r="A57" s="384" t="s">
        <v>105</v>
      </c>
      <c r="B57" s="389">
        <v>113</v>
      </c>
      <c r="C57" s="385"/>
      <c r="D57" s="243">
        <v>105</v>
      </c>
      <c r="E57" s="386"/>
      <c r="F57" s="387"/>
    </row>
    <row r="58" s="374" customFormat="1" ht="24.95" customHeight="1" spans="1:6">
      <c r="A58" s="384" t="s">
        <v>132</v>
      </c>
      <c r="B58" s="389">
        <v>5</v>
      </c>
      <c r="C58" s="385"/>
      <c r="D58" s="243">
        <v>5</v>
      </c>
      <c r="E58" s="386"/>
      <c r="F58" s="387"/>
    </row>
    <row r="59" s="374" customFormat="1" ht="24.95" customHeight="1" spans="1:6">
      <c r="A59" s="384" t="s">
        <v>133</v>
      </c>
      <c r="B59" s="389">
        <v>2385</v>
      </c>
      <c r="C59" s="385"/>
      <c r="D59" s="243">
        <f>SUM(D60:D69)</f>
        <v>2022</v>
      </c>
      <c r="E59" s="386"/>
      <c r="F59" s="387"/>
    </row>
    <row r="60" s="374" customFormat="1" ht="24.95" customHeight="1" spans="1:6">
      <c r="A60" s="384" t="s">
        <v>96</v>
      </c>
      <c r="B60" s="389">
        <v>2385</v>
      </c>
      <c r="C60" s="385"/>
      <c r="D60" s="243">
        <v>958</v>
      </c>
      <c r="E60" s="386"/>
      <c r="F60" s="387"/>
    </row>
    <row r="61" s="374" customFormat="1" ht="24.95" customHeight="1" spans="1:6">
      <c r="A61" s="384" t="s">
        <v>97</v>
      </c>
      <c r="B61" s="388"/>
      <c r="C61" s="385"/>
      <c r="D61" s="243">
        <v>0</v>
      </c>
      <c r="E61" s="386"/>
      <c r="F61" s="387"/>
    </row>
    <row r="62" s="374" customFormat="1" ht="24.95" customHeight="1" spans="1:6">
      <c r="A62" s="384" t="s">
        <v>98</v>
      </c>
      <c r="B62" s="388"/>
      <c r="C62" s="385"/>
      <c r="D62" s="243">
        <v>0</v>
      </c>
      <c r="E62" s="386"/>
      <c r="F62" s="387"/>
    </row>
    <row r="63" s="374" customFormat="1" ht="24.95" customHeight="1" spans="1:6">
      <c r="A63" s="384" t="s">
        <v>134</v>
      </c>
      <c r="B63" s="388"/>
      <c r="C63" s="385"/>
      <c r="D63" s="243">
        <v>0</v>
      </c>
      <c r="E63" s="386"/>
      <c r="F63" s="387"/>
    </row>
    <row r="64" s="374" customFormat="1" ht="24.95" customHeight="1" spans="1:6">
      <c r="A64" s="384" t="s">
        <v>135</v>
      </c>
      <c r="B64" s="388"/>
      <c r="C64" s="385"/>
      <c r="D64" s="243">
        <v>0</v>
      </c>
      <c r="E64" s="386"/>
      <c r="F64" s="387"/>
    </row>
    <row r="65" s="374" customFormat="1" ht="24.95" customHeight="1" spans="1:6">
      <c r="A65" s="384" t="s">
        <v>136</v>
      </c>
      <c r="B65" s="388"/>
      <c r="C65" s="385"/>
      <c r="D65" s="243">
        <v>0</v>
      </c>
      <c r="E65" s="386"/>
      <c r="F65" s="387"/>
    </row>
    <row r="66" s="374" customFormat="1" ht="24.95" customHeight="1" spans="1:6">
      <c r="A66" s="384" t="s">
        <v>137</v>
      </c>
      <c r="B66" s="389"/>
      <c r="C66" s="385"/>
      <c r="D66" s="243">
        <v>75</v>
      </c>
      <c r="E66" s="386"/>
      <c r="F66" s="387"/>
    </row>
    <row r="67" s="374" customFormat="1" ht="24.95" customHeight="1" spans="1:6">
      <c r="A67" s="384" t="s">
        <v>138</v>
      </c>
      <c r="B67" s="389"/>
      <c r="C67" s="385"/>
      <c r="D67" s="243">
        <v>105</v>
      </c>
      <c r="E67" s="386"/>
      <c r="F67" s="387"/>
    </row>
    <row r="68" s="374" customFormat="1" ht="24.95" customHeight="1" spans="1:6">
      <c r="A68" s="384" t="s">
        <v>105</v>
      </c>
      <c r="B68" s="389"/>
      <c r="C68" s="385"/>
      <c r="D68" s="243">
        <v>505</v>
      </c>
      <c r="E68" s="386"/>
      <c r="F68" s="387"/>
    </row>
    <row r="69" s="374" customFormat="1" ht="24.95" customHeight="1" spans="1:6">
      <c r="A69" s="384" t="s">
        <v>139</v>
      </c>
      <c r="B69" s="389"/>
      <c r="C69" s="385"/>
      <c r="D69" s="243">
        <v>379</v>
      </c>
      <c r="E69" s="386"/>
      <c r="F69" s="387"/>
    </row>
    <row r="70" s="374" customFormat="1" ht="24.95" customHeight="1" spans="1:6">
      <c r="A70" s="384" t="s">
        <v>140</v>
      </c>
      <c r="B70" s="389">
        <v>2400</v>
      </c>
      <c r="C70" s="385"/>
      <c r="D70" s="243">
        <f>SUM(D71:D77)</f>
        <v>2773</v>
      </c>
      <c r="E70" s="386"/>
      <c r="F70" s="387"/>
    </row>
    <row r="71" s="374" customFormat="1" ht="24.95" customHeight="1" spans="1:6">
      <c r="A71" s="384" t="s">
        <v>96</v>
      </c>
      <c r="B71" s="388"/>
      <c r="C71" s="385"/>
      <c r="D71" s="243">
        <v>0</v>
      </c>
      <c r="E71" s="386"/>
      <c r="F71" s="387"/>
    </row>
    <row r="72" s="374" customFormat="1" ht="24.95" customHeight="1" spans="1:6">
      <c r="A72" s="384" t="s">
        <v>97</v>
      </c>
      <c r="B72" s="389"/>
      <c r="C72" s="385"/>
      <c r="D72" s="243">
        <v>0</v>
      </c>
      <c r="E72" s="386"/>
      <c r="F72" s="387"/>
    </row>
    <row r="73" s="374" customFormat="1" ht="24.95" customHeight="1" spans="1:6">
      <c r="A73" s="384" t="s">
        <v>98</v>
      </c>
      <c r="B73" s="388"/>
      <c r="C73" s="385"/>
      <c r="D73" s="243">
        <v>0</v>
      </c>
      <c r="E73" s="386"/>
      <c r="F73" s="387"/>
    </row>
    <row r="74" s="374" customFormat="1" ht="24.95" customHeight="1" spans="1:6">
      <c r="A74" s="384" t="s">
        <v>137</v>
      </c>
      <c r="B74" s="388"/>
      <c r="C74" s="385"/>
      <c r="D74" s="243">
        <v>0</v>
      </c>
      <c r="E74" s="386"/>
      <c r="F74" s="387"/>
    </row>
    <row r="75" s="374" customFormat="1" ht="24.95" customHeight="1" spans="1:6">
      <c r="A75" s="384" t="s">
        <v>141</v>
      </c>
      <c r="B75" s="388">
        <v>2400</v>
      </c>
      <c r="C75" s="385"/>
      <c r="D75" s="243">
        <v>2200</v>
      </c>
      <c r="E75" s="386"/>
      <c r="F75" s="387"/>
    </row>
    <row r="76" s="374" customFormat="1" ht="24.95" customHeight="1" spans="1:6">
      <c r="A76" s="384" t="s">
        <v>105</v>
      </c>
      <c r="B76" s="389"/>
      <c r="C76" s="385"/>
      <c r="D76" s="243">
        <v>0</v>
      </c>
      <c r="E76" s="386"/>
      <c r="F76" s="387"/>
    </row>
    <row r="77" s="374" customFormat="1" ht="24.95" customHeight="1" spans="1:6">
      <c r="A77" s="384" t="s">
        <v>142</v>
      </c>
      <c r="B77" s="388"/>
      <c r="C77" s="385"/>
      <c r="D77" s="243">
        <v>573</v>
      </c>
      <c r="E77" s="386"/>
      <c r="F77" s="387"/>
    </row>
    <row r="78" s="374" customFormat="1" ht="24.95" customHeight="1" spans="1:6">
      <c r="A78" s="384" t="s">
        <v>143</v>
      </c>
      <c r="B78" s="388">
        <v>357</v>
      </c>
      <c r="C78" s="385"/>
      <c r="D78" s="243">
        <f>SUM(D79:D86)</f>
        <v>397</v>
      </c>
      <c r="E78" s="386"/>
      <c r="F78" s="387"/>
    </row>
    <row r="79" s="374" customFormat="1" ht="24.95" customHeight="1" spans="1:6">
      <c r="A79" s="384" t="s">
        <v>96</v>
      </c>
      <c r="B79" s="388">
        <v>143</v>
      </c>
      <c r="C79" s="385"/>
      <c r="D79" s="243">
        <v>160</v>
      </c>
      <c r="E79" s="386"/>
      <c r="F79" s="387"/>
    </row>
    <row r="80" s="374" customFormat="1" ht="24.95" customHeight="1" spans="1:6">
      <c r="A80" s="384" t="s">
        <v>97</v>
      </c>
      <c r="B80" s="388"/>
      <c r="C80" s="385"/>
      <c r="D80" s="243">
        <v>0</v>
      </c>
      <c r="E80" s="386"/>
      <c r="F80" s="387"/>
    </row>
    <row r="81" s="374" customFormat="1" ht="24.95" customHeight="1" spans="1:6">
      <c r="A81" s="384" t="s">
        <v>98</v>
      </c>
      <c r="B81" s="388"/>
      <c r="C81" s="385"/>
      <c r="D81" s="243">
        <v>0</v>
      </c>
      <c r="E81" s="386"/>
      <c r="F81" s="387"/>
    </row>
    <row r="82" s="374" customFormat="1" ht="24.95" customHeight="1" spans="1:6">
      <c r="A82" s="384" t="s">
        <v>144</v>
      </c>
      <c r="B82" s="389">
        <v>111</v>
      </c>
      <c r="C82" s="385"/>
      <c r="D82" s="243">
        <v>123</v>
      </c>
      <c r="E82" s="386"/>
      <c r="F82" s="387"/>
    </row>
    <row r="83" s="374" customFormat="1" ht="24.95" customHeight="1" spans="1:6">
      <c r="A83" s="384" t="s">
        <v>145</v>
      </c>
      <c r="B83" s="389"/>
      <c r="C83" s="385"/>
      <c r="D83" s="243">
        <v>0</v>
      </c>
      <c r="E83" s="386"/>
      <c r="F83" s="387"/>
    </row>
    <row r="84" s="374" customFormat="1" ht="24.95" customHeight="1" spans="1:6">
      <c r="A84" s="384" t="s">
        <v>137</v>
      </c>
      <c r="B84" s="388"/>
      <c r="C84" s="385"/>
      <c r="D84" s="243">
        <v>0</v>
      </c>
      <c r="E84" s="386"/>
      <c r="F84" s="387"/>
    </row>
    <row r="85" s="374" customFormat="1" ht="24.95" customHeight="1" spans="1:6">
      <c r="A85" s="384" t="s">
        <v>105</v>
      </c>
      <c r="B85" s="388">
        <v>61</v>
      </c>
      <c r="C85" s="385"/>
      <c r="D85" s="243">
        <v>82</v>
      </c>
      <c r="E85" s="386"/>
      <c r="F85" s="387"/>
    </row>
    <row r="86" s="374" customFormat="1" ht="24.95" customHeight="1" spans="1:6">
      <c r="A86" s="384" t="s">
        <v>146</v>
      </c>
      <c r="B86" s="389">
        <v>42</v>
      </c>
      <c r="C86" s="385"/>
      <c r="D86" s="243">
        <v>32</v>
      </c>
      <c r="E86" s="386"/>
      <c r="F86" s="387"/>
    </row>
    <row r="87" s="374" customFormat="1" ht="24.95" customHeight="1" spans="1:6">
      <c r="A87" s="384" t="s">
        <v>147</v>
      </c>
      <c r="B87" s="388"/>
      <c r="C87" s="385"/>
      <c r="D87" s="243">
        <f>SUM(D88:D99)</f>
        <v>0</v>
      </c>
      <c r="E87" s="386"/>
      <c r="F87" s="387"/>
    </row>
    <row r="88" s="374" customFormat="1" ht="24.95" customHeight="1" spans="1:6">
      <c r="A88" s="384" t="s">
        <v>96</v>
      </c>
      <c r="B88" s="388"/>
      <c r="C88" s="385"/>
      <c r="D88" s="243">
        <v>0</v>
      </c>
      <c r="E88" s="386"/>
      <c r="F88" s="387"/>
    </row>
    <row r="89" s="374" customFormat="1" ht="24.95" customHeight="1" spans="1:6">
      <c r="A89" s="384" t="s">
        <v>97</v>
      </c>
      <c r="B89" s="389"/>
      <c r="C89" s="385"/>
      <c r="D89" s="243">
        <v>0</v>
      </c>
      <c r="E89" s="386"/>
      <c r="F89" s="387"/>
    </row>
    <row r="90" s="374" customFormat="1" ht="24.95" customHeight="1" spans="1:6">
      <c r="A90" s="384" t="s">
        <v>98</v>
      </c>
      <c r="B90" s="389"/>
      <c r="C90" s="385"/>
      <c r="D90" s="243">
        <v>0</v>
      </c>
      <c r="E90" s="386"/>
      <c r="F90" s="387"/>
    </row>
    <row r="91" s="374" customFormat="1" ht="24.95" customHeight="1" spans="1:6">
      <c r="A91" s="384" t="s">
        <v>148</v>
      </c>
      <c r="B91" s="388"/>
      <c r="C91" s="385"/>
      <c r="D91" s="243">
        <v>0</v>
      </c>
      <c r="E91" s="386"/>
      <c r="F91" s="387"/>
    </row>
    <row r="92" s="374" customFormat="1" ht="24.95" customHeight="1" spans="1:6">
      <c r="A92" s="384" t="s">
        <v>149</v>
      </c>
      <c r="B92" s="388"/>
      <c r="C92" s="385"/>
      <c r="D92" s="243">
        <v>0</v>
      </c>
      <c r="E92" s="386"/>
      <c r="F92" s="387"/>
    </row>
    <row r="93" s="374" customFormat="1" ht="24.95" customHeight="1" spans="1:6">
      <c r="A93" s="384" t="s">
        <v>137</v>
      </c>
      <c r="B93" s="388"/>
      <c r="C93" s="385"/>
      <c r="D93" s="243">
        <v>0</v>
      </c>
      <c r="E93" s="386"/>
      <c r="F93" s="387"/>
    </row>
    <row r="94" s="374" customFormat="1" ht="24.95" customHeight="1" spans="1:6">
      <c r="A94" s="384" t="s">
        <v>150</v>
      </c>
      <c r="B94" s="388"/>
      <c r="C94" s="385"/>
      <c r="D94" s="243">
        <v>0</v>
      </c>
      <c r="E94" s="386"/>
      <c r="F94" s="387"/>
    </row>
    <row r="95" s="374" customFormat="1" ht="24.95" customHeight="1" spans="1:6">
      <c r="A95" s="384" t="s">
        <v>151</v>
      </c>
      <c r="B95" s="388"/>
      <c r="C95" s="385"/>
      <c r="D95" s="243">
        <v>0</v>
      </c>
      <c r="E95" s="386"/>
      <c r="F95" s="387"/>
    </row>
    <row r="96" s="374" customFormat="1" ht="24.95" customHeight="1" spans="1:6">
      <c r="A96" s="384" t="s">
        <v>152</v>
      </c>
      <c r="B96" s="388"/>
      <c r="C96" s="385"/>
      <c r="D96" s="243">
        <v>0</v>
      </c>
      <c r="E96" s="386"/>
      <c r="F96" s="387"/>
    </row>
    <row r="97" s="374" customFormat="1" ht="24.95" customHeight="1" spans="1:6">
      <c r="A97" s="384" t="s">
        <v>153</v>
      </c>
      <c r="B97" s="388"/>
      <c r="C97" s="385"/>
      <c r="D97" s="243">
        <v>0</v>
      </c>
      <c r="E97" s="386"/>
      <c r="F97" s="387"/>
    </row>
    <row r="98" s="374" customFormat="1" ht="24.95" customHeight="1" spans="1:6">
      <c r="A98" s="384" t="s">
        <v>105</v>
      </c>
      <c r="B98" s="388"/>
      <c r="C98" s="385"/>
      <c r="D98" s="243">
        <v>0</v>
      </c>
      <c r="E98" s="386"/>
      <c r="F98" s="387"/>
    </row>
    <row r="99" s="374" customFormat="1" ht="24.95" customHeight="1" spans="1:6">
      <c r="A99" s="384" t="s">
        <v>154</v>
      </c>
      <c r="B99" s="388"/>
      <c r="C99" s="385"/>
      <c r="D99" s="243">
        <v>0</v>
      </c>
      <c r="E99" s="386"/>
      <c r="F99" s="387"/>
    </row>
    <row r="100" s="374" customFormat="1" ht="24.95" customHeight="1" spans="1:6">
      <c r="A100" s="384" t="s">
        <v>155</v>
      </c>
      <c r="B100" s="388">
        <v>748</v>
      </c>
      <c r="C100" s="385"/>
      <c r="D100" s="243">
        <f>SUM(D101:D108)</f>
        <v>1025</v>
      </c>
      <c r="E100" s="386"/>
      <c r="F100" s="387"/>
    </row>
    <row r="101" s="374" customFormat="1" ht="24.95" customHeight="1" spans="1:6">
      <c r="A101" s="384" t="s">
        <v>96</v>
      </c>
      <c r="B101" s="388">
        <v>620</v>
      </c>
      <c r="C101" s="385"/>
      <c r="D101" s="243">
        <v>755</v>
      </c>
      <c r="E101" s="386"/>
      <c r="F101" s="387"/>
    </row>
    <row r="102" s="374" customFormat="1" ht="24.95" customHeight="1" spans="1:6">
      <c r="A102" s="384" t="s">
        <v>97</v>
      </c>
      <c r="B102" s="388"/>
      <c r="C102" s="385"/>
      <c r="D102" s="243">
        <v>0</v>
      </c>
      <c r="E102" s="386"/>
      <c r="F102" s="387"/>
    </row>
    <row r="103" s="374" customFormat="1" ht="24.95" customHeight="1" spans="1:6">
      <c r="A103" s="384" t="s">
        <v>98</v>
      </c>
      <c r="B103" s="388"/>
      <c r="C103" s="385"/>
      <c r="D103" s="243">
        <v>0</v>
      </c>
      <c r="E103" s="386"/>
      <c r="F103" s="387"/>
    </row>
    <row r="104" s="374" customFormat="1" ht="24.95" customHeight="1" spans="1:6">
      <c r="A104" s="384" t="s">
        <v>156</v>
      </c>
      <c r="B104" s="389"/>
      <c r="C104" s="385"/>
      <c r="D104" s="243">
        <v>0</v>
      </c>
      <c r="E104" s="386"/>
      <c r="F104" s="387"/>
    </row>
    <row r="105" s="374" customFormat="1" ht="24.95" customHeight="1" spans="1:6">
      <c r="A105" s="384" t="s">
        <v>157</v>
      </c>
      <c r="B105" s="389"/>
      <c r="C105" s="385"/>
      <c r="D105" s="243">
        <v>0</v>
      </c>
      <c r="E105" s="386"/>
      <c r="F105" s="387"/>
    </row>
    <row r="106" s="374" customFormat="1" ht="24.95" customHeight="1" spans="1:6">
      <c r="A106" s="384" t="s">
        <v>158</v>
      </c>
      <c r="B106" s="388"/>
      <c r="C106" s="385"/>
      <c r="D106" s="243">
        <v>0</v>
      </c>
      <c r="E106" s="386"/>
      <c r="F106" s="387"/>
    </row>
    <row r="107" s="374" customFormat="1" ht="24.95" customHeight="1" spans="1:6">
      <c r="A107" s="384" t="s">
        <v>105</v>
      </c>
      <c r="B107" s="388">
        <v>52</v>
      </c>
      <c r="C107" s="385"/>
      <c r="D107" s="243">
        <v>89</v>
      </c>
      <c r="E107" s="386"/>
      <c r="F107" s="387"/>
    </row>
    <row r="108" s="374" customFormat="1" ht="24.95" customHeight="1" spans="1:6">
      <c r="A108" s="384" t="s">
        <v>159</v>
      </c>
      <c r="B108" s="388">
        <v>77</v>
      </c>
      <c r="C108" s="385"/>
      <c r="D108" s="243">
        <v>181</v>
      </c>
      <c r="E108" s="386"/>
      <c r="F108" s="387"/>
    </row>
    <row r="109" s="374" customFormat="1" ht="24.95" customHeight="1" spans="1:6">
      <c r="A109" s="384" t="s">
        <v>160</v>
      </c>
      <c r="B109" s="388">
        <v>736</v>
      </c>
      <c r="C109" s="385"/>
      <c r="D109" s="243">
        <f>SUM(D110:D119)</f>
        <v>748</v>
      </c>
      <c r="E109" s="386"/>
      <c r="F109" s="387"/>
    </row>
    <row r="110" s="374" customFormat="1" ht="24.95" customHeight="1" spans="1:6">
      <c r="A110" s="384" t="s">
        <v>96</v>
      </c>
      <c r="B110" s="388">
        <v>344</v>
      </c>
      <c r="C110" s="385"/>
      <c r="D110" s="243">
        <v>450</v>
      </c>
      <c r="E110" s="386"/>
      <c r="F110" s="387"/>
    </row>
    <row r="111" s="374" customFormat="1" ht="24.95" customHeight="1" spans="1:6">
      <c r="A111" s="384" t="s">
        <v>97</v>
      </c>
      <c r="B111" s="388"/>
      <c r="C111" s="385"/>
      <c r="D111" s="243">
        <v>0</v>
      </c>
      <c r="E111" s="386"/>
      <c r="F111" s="387"/>
    </row>
    <row r="112" s="374" customFormat="1" ht="24.95" customHeight="1" spans="1:6">
      <c r="A112" s="384" t="s">
        <v>98</v>
      </c>
      <c r="B112" s="389"/>
      <c r="C112" s="385"/>
      <c r="D112" s="243">
        <v>0</v>
      </c>
      <c r="E112" s="386"/>
      <c r="F112" s="387"/>
    </row>
    <row r="113" s="374" customFormat="1" ht="24.95" customHeight="1" spans="1:6">
      <c r="A113" s="384" t="s">
        <v>161</v>
      </c>
      <c r="B113" s="389"/>
      <c r="C113" s="385"/>
      <c r="D113" s="243">
        <v>0</v>
      </c>
      <c r="E113" s="386"/>
      <c r="F113" s="387"/>
    </row>
    <row r="114" s="374" customFormat="1" ht="24.95" customHeight="1" spans="1:6">
      <c r="A114" s="384" t="s">
        <v>162</v>
      </c>
      <c r="B114" s="389"/>
      <c r="C114" s="385"/>
      <c r="D114" s="243">
        <v>0</v>
      </c>
      <c r="E114" s="386"/>
      <c r="F114" s="387"/>
    </row>
    <row r="115" s="374" customFormat="1" ht="24.95" customHeight="1" spans="1:6">
      <c r="A115" s="384" t="s">
        <v>163</v>
      </c>
      <c r="B115" s="389"/>
      <c r="C115" s="385"/>
      <c r="D115" s="243">
        <v>0</v>
      </c>
      <c r="E115" s="386"/>
      <c r="F115" s="387"/>
    </row>
    <row r="116" s="374" customFormat="1" ht="24.95" customHeight="1" spans="1:6">
      <c r="A116" s="384" t="s">
        <v>164</v>
      </c>
      <c r="B116" s="388"/>
      <c r="C116" s="385"/>
      <c r="D116" s="243">
        <v>0</v>
      </c>
      <c r="E116" s="386"/>
      <c r="F116" s="387"/>
    </row>
    <row r="117" s="374" customFormat="1" ht="24.95" customHeight="1" spans="1:6">
      <c r="A117" s="384" t="s">
        <v>165</v>
      </c>
      <c r="B117" s="388">
        <v>32</v>
      </c>
      <c r="C117" s="385"/>
      <c r="D117" s="243">
        <v>49</v>
      </c>
      <c r="E117" s="386"/>
      <c r="F117" s="387"/>
    </row>
    <row r="118" s="374" customFormat="1" ht="24.95" customHeight="1" spans="1:6">
      <c r="A118" s="384" t="s">
        <v>105</v>
      </c>
      <c r="B118" s="388">
        <v>104</v>
      </c>
      <c r="C118" s="385"/>
      <c r="D118" s="243">
        <v>114</v>
      </c>
      <c r="E118" s="386"/>
      <c r="F118" s="387"/>
    </row>
    <row r="119" s="374" customFormat="1" ht="24.95" customHeight="1" spans="1:6">
      <c r="A119" s="384" t="s">
        <v>166</v>
      </c>
      <c r="B119" s="388">
        <v>255</v>
      </c>
      <c r="C119" s="385"/>
      <c r="D119" s="243">
        <v>135</v>
      </c>
      <c r="E119" s="386"/>
      <c r="F119" s="387"/>
    </row>
    <row r="120" s="374" customFormat="1" ht="24.95" customHeight="1" spans="1:6">
      <c r="A120" s="384" t="s">
        <v>167</v>
      </c>
      <c r="B120" s="388">
        <v>7</v>
      </c>
      <c r="C120" s="385"/>
      <c r="D120" s="243">
        <f>SUM(D121:D131)</f>
        <v>7</v>
      </c>
      <c r="E120" s="386"/>
      <c r="F120" s="387"/>
    </row>
    <row r="121" s="374" customFormat="1" ht="24.95" customHeight="1" spans="1:6">
      <c r="A121" s="384" t="s">
        <v>96</v>
      </c>
      <c r="B121" s="389"/>
      <c r="C121" s="385"/>
      <c r="D121" s="243">
        <v>0</v>
      </c>
      <c r="E121" s="386"/>
      <c r="F121" s="387"/>
    </row>
    <row r="122" s="374" customFormat="1" ht="24.95" customHeight="1" spans="1:6">
      <c r="A122" s="384" t="s">
        <v>97</v>
      </c>
      <c r="B122" s="389"/>
      <c r="C122" s="385"/>
      <c r="D122" s="243">
        <v>0</v>
      </c>
      <c r="E122" s="386"/>
      <c r="F122" s="387"/>
    </row>
    <row r="123" s="374" customFormat="1" ht="24.95" customHeight="1" spans="1:6">
      <c r="A123" s="384" t="s">
        <v>98</v>
      </c>
      <c r="B123" s="389"/>
      <c r="C123" s="385"/>
      <c r="D123" s="243">
        <v>0</v>
      </c>
      <c r="E123" s="386"/>
      <c r="F123" s="387"/>
    </row>
    <row r="124" s="374" customFormat="1" ht="24.95" customHeight="1" spans="1:6">
      <c r="A124" s="384" t="s">
        <v>168</v>
      </c>
      <c r="B124" s="389"/>
      <c r="C124" s="385"/>
      <c r="D124" s="243">
        <v>0</v>
      </c>
      <c r="E124" s="386"/>
      <c r="F124" s="387"/>
    </row>
    <row r="125" s="374" customFormat="1" ht="24.95" customHeight="1" spans="1:6">
      <c r="A125" s="384" t="s">
        <v>169</v>
      </c>
      <c r="B125" s="388"/>
      <c r="C125" s="385"/>
      <c r="D125" s="243">
        <v>0</v>
      </c>
      <c r="E125" s="386"/>
      <c r="F125" s="387"/>
    </row>
    <row r="126" s="374" customFormat="1" ht="24.95" customHeight="1" spans="1:6">
      <c r="A126" s="384" t="s">
        <v>170</v>
      </c>
      <c r="B126" s="388"/>
      <c r="C126" s="385"/>
      <c r="D126" s="243">
        <v>0</v>
      </c>
      <c r="E126" s="386"/>
      <c r="F126" s="387"/>
    </row>
    <row r="127" s="374" customFormat="1" ht="24.95" customHeight="1" spans="1:6">
      <c r="A127" s="384" t="s">
        <v>171</v>
      </c>
      <c r="B127" s="388">
        <v>7</v>
      </c>
      <c r="C127" s="385"/>
      <c r="D127" s="243">
        <v>7</v>
      </c>
      <c r="E127" s="386"/>
      <c r="F127" s="387"/>
    </row>
    <row r="128" s="374" customFormat="1" ht="24.95" customHeight="1" spans="1:6">
      <c r="A128" s="384" t="s">
        <v>172</v>
      </c>
      <c r="B128" s="388"/>
      <c r="C128" s="385"/>
      <c r="D128" s="243">
        <v>0</v>
      </c>
      <c r="E128" s="386"/>
      <c r="F128" s="387"/>
    </row>
    <row r="129" s="374" customFormat="1" ht="24.95" customHeight="1" spans="1:6">
      <c r="A129" s="384" t="s">
        <v>173</v>
      </c>
      <c r="B129" s="388"/>
      <c r="C129" s="385"/>
      <c r="D129" s="243">
        <v>0</v>
      </c>
      <c r="E129" s="386"/>
      <c r="F129" s="387"/>
    </row>
    <row r="130" s="374" customFormat="1" ht="24.95" customHeight="1" spans="1:6">
      <c r="A130" s="384" t="s">
        <v>105</v>
      </c>
      <c r="B130" s="388"/>
      <c r="C130" s="385"/>
      <c r="D130" s="243">
        <v>0</v>
      </c>
      <c r="E130" s="386"/>
      <c r="F130" s="387"/>
    </row>
    <row r="131" s="374" customFormat="1" ht="24.95" customHeight="1" spans="1:6">
      <c r="A131" s="384" t="s">
        <v>174</v>
      </c>
      <c r="B131" s="389"/>
      <c r="C131" s="385"/>
      <c r="D131" s="243">
        <v>0</v>
      </c>
      <c r="E131" s="386"/>
      <c r="F131" s="387"/>
    </row>
    <row r="132" s="374" customFormat="1" ht="24.95" customHeight="1" spans="1:6">
      <c r="A132" s="384" t="s">
        <v>175</v>
      </c>
      <c r="B132" s="389"/>
      <c r="C132" s="385"/>
      <c r="D132" s="243">
        <f>SUM(D133:D138)</f>
        <v>3</v>
      </c>
      <c r="E132" s="386"/>
      <c r="F132" s="387"/>
    </row>
    <row r="133" s="374" customFormat="1" ht="24.95" customHeight="1" spans="1:6">
      <c r="A133" s="384" t="s">
        <v>96</v>
      </c>
      <c r="B133" s="389"/>
      <c r="C133" s="385"/>
      <c r="D133" s="243">
        <v>3</v>
      </c>
      <c r="E133" s="386"/>
      <c r="F133" s="387"/>
    </row>
    <row r="134" s="374" customFormat="1" ht="24.95" customHeight="1" spans="1:6">
      <c r="A134" s="384" t="s">
        <v>97</v>
      </c>
      <c r="B134" s="388"/>
      <c r="C134" s="385"/>
      <c r="D134" s="243">
        <v>0</v>
      </c>
      <c r="E134" s="386"/>
      <c r="F134" s="387"/>
    </row>
    <row r="135" s="374" customFormat="1" ht="24.95" customHeight="1" spans="1:6">
      <c r="A135" s="384" t="s">
        <v>98</v>
      </c>
      <c r="B135" s="388"/>
      <c r="C135" s="385"/>
      <c r="D135" s="243">
        <v>0</v>
      </c>
      <c r="E135" s="386"/>
      <c r="F135" s="387"/>
    </row>
    <row r="136" s="374" customFormat="1" ht="24.95" customHeight="1" spans="1:6">
      <c r="A136" s="384" t="s">
        <v>176</v>
      </c>
      <c r="B136" s="388"/>
      <c r="C136" s="385"/>
      <c r="D136" s="243">
        <v>0</v>
      </c>
      <c r="E136" s="386"/>
      <c r="F136" s="387"/>
    </row>
    <row r="137" s="374" customFormat="1" ht="24.95" customHeight="1" spans="1:6">
      <c r="A137" s="384" t="s">
        <v>105</v>
      </c>
      <c r="B137" s="388"/>
      <c r="C137" s="385"/>
      <c r="D137" s="243">
        <v>0</v>
      </c>
      <c r="E137" s="386"/>
      <c r="F137" s="387"/>
    </row>
    <row r="138" s="374" customFormat="1" ht="24.95" customHeight="1" spans="1:6">
      <c r="A138" s="384" t="s">
        <v>177</v>
      </c>
      <c r="B138" s="388"/>
      <c r="C138" s="385"/>
      <c r="D138" s="243">
        <v>0</v>
      </c>
      <c r="E138" s="386"/>
      <c r="F138" s="387"/>
    </row>
    <row r="139" s="374" customFormat="1" ht="24.95" customHeight="1" spans="1:6">
      <c r="A139" s="384" t="s">
        <v>178</v>
      </c>
      <c r="B139" s="388"/>
      <c r="C139" s="385"/>
      <c r="D139" s="243">
        <f>SUM(D140:D146)</f>
        <v>0</v>
      </c>
      <c r="E139" s="386"/>
      <c r="F139" s="387"/>
    </row>
    <row r="140" s="374" customFormat="1" ht="24.95" customHeight="1" spans="1:6">
      <c r="A140" s="384" t="s">
        <v>96</v>
      </c>
      <c r="B140" s="388"/>
      <c r="C140" s="385"/>
      <c r="D140" s="243">
        <v>0</v>
      </c>
      <c r="E140" s="386"/>
      <c r="F140" s="387"/>
    </row>
    <row r="141" s="374" customFormat="1" ht="24.95" customHeight="1" spans="1:6">
      <c r="A141" s="384" t="s">
        <v>97</v>
      </c>
      <c r="B141" s="388"/>
      <c r="C141" s="385"/>
      <c r="D141" s="243">
        <v>0</v>
      </c>
      <c r="E141" s="386"/>
      <c r="F141" s="387"/>
    </row>
    <row r="142" s="374" customFormat="1" ht="24.95" customHeight="1" spans="1:6">
      <c r="A142" s="384" t="s">
        <v>98</v>
      </c>
      <c r="B142" s="388"/>
      <c r="C142" s="385"/>
      <c r="D142" s="243">
        <v>0</v>
      </c>
      <c r="E142" s="386"/>
      <c r="F142" s="387"/>
    </row>
    <row r="143" s="374" customFormat="1" ht="24.95" customHeight="1" spans="1:6">
      <c r="A143" s="384" t="s">
        <v>179</v>
      </c>
      <c r="B143" s="388"/>
      <c r="C143" s="385"/>
      <c r="D143" s="243">
        <v>0</v>
      </c>
      <c r="E143" s="386"/>
      <c r="F143" s="387"/>
    </row>
    <row r="144" s="374" customFormat="1" ht="24.95" customHeight="1" spans="1:6">
      <c r="A144" s="384" t="s">
        <v>180</v>
      </c>
      <c r="B144" s="388"/>
      <c r="C144" s="385"/>
      <c r="D144" s="243">
        <v>0</v>
      </c>
      <c r="E144" s="386"/>
      <c r="F144" s="387"/>
    </row>
    <row r="145" s="374" customFormat="1" ht="24.95" customHeight="1" spans="1:6">
      <c r="A145" s="384" t="s">
        <v>105</v>
      </c>
      <c r="B145" s="388"/>
      <c r="C145" s="385"/>
      <c r="D145" s="243">
        <v>0</v>
      </c>
      <c r="E145" s="386"/>
      <c r="F145" s="387"/>
    </row>
    <row r="146" s="374" customFormat="1" ht="24.95" customHeight="1" spans="1:6">
      <c r="A146" s="384" t="s">
        <v>181</v>
      </c>
      <c r="B146" s="388"/>
      <c r="C146" s="385"/>
      <c r="D146" s="243">
        <v>0</v>
      </c>
      <c r="E146" s="386"/>
      <c r="F146" s="387"/>
    </row>
    <row r="147" s="374" customFormat="1" ht="24.95" customHeight="1" spans="1:6">
      <c r="A147" s="384" t="s">
        <v>182</v>
      </c>
      <c r="B147" s="389">
        <v>2327</v>
      </c>
      <c r="C147" s="385"/>
      <c r="D147" s="243">
        <f>SUM(D148:D152)</f>
        <v>280</v>
      </c>
      <c r="E147" s="386"/>
      <c r="F147" s="387"/>
    </row>
    <row r="148" s="374" customFormat="1" ht="24.95" customHeight="1" spans="1:6">
      <c r="A148" s="384" t="s">
        <v>96</v>
      </c>
      <c r="B148" s="389">
        <v>98</v>
      </c>
      <c r="C148" s="385"/>
      <c r="D148" s="243">
        <v>115</v>
      </c>
      <c r="E148" s="386"/>
      <c r="F148" s="387"/>
    </row>
    <row r="149" s="374" customFormat="1" ht="24.95" customHeight="1" spans="1:6">
      <c r="A149" s="384" t="s">
        <v>97</v>
      </c>
      <c r="B149" s="388"/>
      <c r="C149" s="385"/>
      <c r="D149" s="243">
        <v>0</v>
      </c>
      <c r="E149" s="386"/>
      <c r="F149" s="387"/>
    </row>
    <row r="150" s="374" customFormat="1" ht="24.95" customHeight="1" spans="1:6">
      <c r="A150" s="384" t="s">
        <v>98</v>
      </c>
      <c r="B150" s="388"/>
      <c r="C150" s="385"/>
      <c r="D150" s="243">
        <v>0</v>
      </c>
      <c r="E150" s="386"/>
      <c r="F150" s="387"/>
    </row>
    <row r="151" s="374" customFormat="1" ht="24.95" customHeight="1" spans="1:6">
      <c r="A151" s="384" t="s">
        <v>183</v>
      </c>
      <c r="B151" s="388">
        <v>2008</v>
      </c>
      <c r="C151" s="385"/>
      <c r="D151" s="243">
        <v>7</v>
      </c>
      <c r="E151" s="386"/>
      <c r="F151" s="387"/>
    </row>
    <row r="152" s="374" customFormat="1" ht="24.95" customHeight="1" spans="1:6">
      <c r="A152" s="384" t="s">
        <v>184</v>
      </c>
      <c r="B152" s="388">
        <v>221</v>
      </c>
      <c r="C152" s="385"/>
      <c r="D152" s="243">
        <v>158</v>
      </c>
      <c r="E152" s="386"/>
      <c r="F152" s="387"/>
    </row>
    <row r="153" s="374" customFormat="1" ht="24.95" customHeight="1" spans="1:6">
      <c r="A153" s="384" t="s">
        <v>185</v>
      </c>
      <c r="B153" s="388">
        <v>69</v>
      </c>
      <c r="C153" s="385"/>
      <c r="D153" s="243">
        <f>SUM(D154:D159)</f>
        <v>70</v>
      </c>
      <c r="E153" s="386"/>
      <c r="F153" s="387"/>
    </row>
    <row r="154" s="374" customFormat="1" ht="24.95" customHeight="1" spans="1:6">
      <c r="A154" s="384" t="s">
        <v>96</v>
      </c>
      <c r="B154" s="388">
        <v>58</v>
      </c>
      <c r="C154" s="385"/>
      <c r="D154" s="243">
        <v>59</v>
      </c>
      <c r="E154" s="386"/>
      <c r="F154" s="387"/>
    </row>
    <row r="155" s="374" customFormat="1" ht="24.95" customHeight="1" spans="1:6">
      <c r="A155" s="384" t="s">
        <v>97</v>
      </c>
      <c r="B155" s="388"/>
      <c r="C155" s="385"/>
      <c r="D155" s="243">
        <v>0</v>
      </c>
      <c r="E155" s="386"/>
      <c r="F155" s="387"/>
    </row>
    <row r="156" s="374" customFormat="1" ht="24.95" customHeight="1" spans="1:6">
      <c r="A156" s="384" t="s">
        <v>98</v>
      </c>
      <c r="B156" s="388"/>
      <c r="C156" s="385"/>
      <c r="D156" s="243">
        <v>0</v>
      </c>
      <c r="E156" s="386"/>
      <c r="F156" s="387"/>
    </row>
    <row r="157" s="374" customFormat="1" ht="24.95" customHeight="1" spans="1:6">
      <c r="A157" s="384" t="s">
        <v>110</v>
      </c>
      <c r="B157" s="388"/>
      <c r="C157" s="385"/>
      <c r="D157" s="243">
        <v>0</v>
      </c>
      <c r="E157" s="386"/>
      <c r="F157" s="387"/>
    </row>
    <row r="158" s="374" customFormat="1" ht="24.95" customHeight="1" spans="1:6">
      <c r="A158" s="384" t="s">
        <v>105</v>
      </c>
      <c r="B158" s="388"/>
      <c r="C158" s="385"/>
      <c r="D158" s="243">
        <v>0</v>
      </c>
      <c r="E158" s="386"/>
      <c r="F158" s="387"/>
    </row>
    <row r="159" s="374" customFormat="1" ht="24.95" customHeight="1" spans="1:6">
      <c r="A159" s="384" t="s">
        <v>186</v>
      </c>
      <c r="B159" s="388">
        <v>11</v>
      </c>
      <c r="C159" s="385"/>
      <c r="D159" s="243">
        <v>11</v>
      </c>
      <c r="E159" s="386"/>
      <c r="F159" s="387"/>
    </row>
    <row r="160" s="374" customFormat="1" ht="24.95" customHeight="1" spans="1:6">
      <c r="A160" s="384" t="s">
        <v>187</v>
      </c>
      <c r="B160" s="388">
        <v>403</v>
      </c>
      <c r="C160" s="385"/>
      <c r="D160" s="243">
        <f>SUM(D161:D166)</f>
        <v>671</v>
      </c>
      <c r="E160" s="386"/>
      <c r="F160" s="387"/>
    </row>
    <row r="161" s="374" customFormat="1" ht="24.95" customHeight="1" spans="1:6">
      <c r="A161" s="384" t="s">
        <v>96</v>
      </c>
      <c r="B161" s="388">
        <v>118</v>
      </c>
      <c r="C161" s="385"/>
      <c r="D161" s="243">
        <v>162</v>
      </c>
      <c r="E161" s="386"/>
      <c r="F161" s="387"/>
    </row>
    <row r="162" s="374" customFormat="1" ht="24.95" customHeight="1" spans="1:6">
      <c r="A162" s="384" t="s">
        <v>97</v>
      </c>
      <c r="B162" s="389"/>
      <c r="C162" s="385"/>
      <c r="D162" s="243">
        <v>8</v>
      </c>
      <c r="E162" s="386"/>
      <c r="F162" s="387"/>
    </row>
    <row r="163" s="374" customFormat="1" ht="24.95" customHeight="1" spans="1:6">
      <c r="A163" s="384" t="s">
        <v>98</v>
      </c>
      <c r="B163" s="389"/>
      <c r="C163" s="385"/>
      <c r="D163" s="243">
        <v>0</v>
      </c>
      <c r="E163" s="386"/>
      <c r="F163" s="387"/>
    </row>
    <row r="164" s="374" customFormat="1" ht="24.95" customHeight="1" spans="1:6">
      <c r="A164" s="384" t="s">
        <v>188</v>
      </c>
      <c r="B164" s="388">
        <v>100</v>
      </c>
      <c r="C164" s="385"/>
      <c r="D164" s="243">
        <v>0</v>
      </c>
      <c r="E164" s="386"/>
      <c r="F164" s="387"/>
    </row>
    <row r="165" s="374" customFormat="1" ht="24.95" customHeight="1" spans="1:6">
      <c r="A165" s="384" t="s">
        <v>105</v>
      </c>
      <c r="B165" s="388">
        <v>110</v>
      </c>
      <c r="C165" s="385"/>
      <c r="D165" s="243">
        <v>126</v>
      </c>
      <c r="E165" s="386"/>
      <c r="F165" s="387"/>
    </row>
    <row r="166" s="374" customFormat="1" ht="24.95" customHeight="1" spans="1:6">
      <c r="A166" s="384" t="s">
        <v>189</v>
      </c>
      <c r="B166" s="389">
        <v>75</v>
      </c>
      <c r="C166" s="385"/>
      <c r="D166" s="243">
        <v>375</v>
      </c>
      <c r="E166" s="386"/>
      <c r="F166" s="387"/>
    </row>
    <row r="167" s="374" customFormat="1" ht="24.95" customHeight="1" spans="1:6">
      <c r="A167" s="384" t="s">
        <v>190</v>
      </c>
      <c r="B167" s="389">
        <v>838</v>
      </c>
      <c r="C167" s="385"/>
      <c r="D167" s="243">
        <f>SUM(D168:D173)</f>
        <v>954</v>
      </c>
      <c r="E167" s="386"/>
      <c r="F167" s="387"/>
    </row>
    <row r="168" s="374" customFormat="1" ht="24.95" customHeight="1" spans="1:6">
      <c r="A168" s="384" t="s">
        <v>96</v>
      </c>
      <c r="B168" s="389">
        <v>584</v>
      </c>
      <c r="C168" s="385"/>
      <c r="D168" s="243">
        <v>660</v>
      </c>
      <c r="E168" s="386"/>
      <c r="F168" s="387"/>
    </row>
    <row r="169" s="374" customFormat="1" ht="24.95" customHeight="1" spans="1:6">
      <c r="A169" s="384" t="s">
        <v>97</v>
      </c>
      <c r="B169" s="389"/>
      <c r="C169" s="385"/>
      <c r="D169" s="243">
        <v>0</v>
      </c>
      <c r="E169" s="386"/>
      <c r="F169" s="387"/>
    </row>
    <row r="170" s="374" customFormat="1" ht="24.95" customHeight="1" spans="1:6">
      <c r="A170" s="384" t="s">
        <v>98</v>
      </c>
      <c r="B170" s="388"/>
      <c r="C170" s="385"/>
      <c r="D170" s="243">
        <v>0</v>
      </c>
      <c r="E170" s="386"/>
      <c r="F170" s="387"/>
    </row>
    <row r="171" s="374" customFormat="1" ht="24.95" customHeight="1" spans="1:6">
      <c r="A171" s="384" t="s">
        <v>191</v>
      </c>
      <c r="B171" s="388"/>
      <c r="C171" s="385"/>
      <c r="D171" s="243">
        <v>0</v>
      </c>
      <c r="E171" s="386"/>
      <c r="F171" s="387"/>
    </row>
    <row r="172" s="374" customFormat="1" ht="24.95" customHeight="1" spans="1:6">
      <c r="A172" s="384" t="s">
        <v>105</v>
      </c>
      <c r="B172" s="388">
        <v>42</v>
      </c>
      <c r="C172" s="385"/>
      <c r="D172" s="243">
        <v>53</v>
      </c>
      <c r="E172" s="386"/>
      <c r="F172" s="387"/>
    </row>
    <row r="173" s="374" customFormat="1" ht="24.95" customHeight="1" spans="1:6">
      <c r="A173" s="384" t="s">
        <v>192</v>
      </c>
      <c r="B173" s="388">
        <v>211</v>
      </c>
      <c r="C173" s="385"/>
      <c r="D173" s="243">
        <v>241</v>
      </c>
      <c r="E173" s="386"/>
      <c r="F173" s="387"/>
    </row>
    <row r="174" s="374" customFormat="1" ht="24.95" customHeight="1" spans="1:6">
      <c r="A174" s="384" t="s">
        <v>193</v>
      </c>
      <c r="B174" s="352">
        <v>952</v>
      </c>
      <c r="C174" s="385"/>
      <c r="D174" s="243">
        <f>SUM(D175:D180)</f>
        <v>1190</v>
      </c>
      <c r="E174" s="386"/>
      <c r="F174" s="387"/>
    </row>
    <row r="175" s="374" customFormat="1" ht="24.95" customHeight="1" spans="1:6">
      <c r="A175" s="384" t="s">
        <v>96</v>
      </c>
      <c r="B175" s="389">
        <v>511</v>
      </c>
      <c r="C175" s="385"/>
      <c r="D175" s="243">
        <v>603</v>
      </c>
      <c r="E175" s="386"/>
      <c r="F175" s="387"/>
    </row>
    <row r="176" s="374" customFormat="1" ht="24.95" customHeight="1" spans="1:6">
      <c r="A176" s="384" t="s">
        <v>97</v>
      </c>
      <c r="B176" s="389"/>
      <c r="C176" s="385"/>
      <c r="D176" s="243">
        <v>0</v>
      </c>
      <c r="E176" s="386"/>
      <c r="F176" s="387"/>
    </row>
    <row r="177" s="374" customFormat="1" ht="24.95" customHeight="1" spans="1:6">
      <c r="A177" s="384" t="s">
        <v>98</v>
      </c>
      <c r="B177" s="388"/>
      <c r="C177" s="385"/>
      <c r="D177" s="243">
        <v>0</v>
      </c>
      <c r="E177" s="386"/>
      <c r="F177" s="387"/>
    </row>
    <row r="178" s="374" customFormat="1" ht="24.95" customHeight="1" spans="1:6">
      <c r="A178" s="384" t="s">
        <v>194</v>
      </c>
      <c r="B178" s="388"/>
      <c r="C178" s="385"/>
      <c r="D178" s="243">
        <v>0</v>
      </c>
      <c r="E178" s="386"/>
      <c r="F178" s="387"/>
    </row>
    <row r="179" s="374" customFormat="1" ht="24.95" customHeight="1" spans="1:6">
      <c r="A179" s="384" t="s">
        <v>105</v>
      </c>
      <c r="B179" s="388">
        <v>160</v>
      </c>
      <c r="C179" s="385"/>
      <c r="D179" s="243">
        <v>201</v>
      </c>
      <c r="E179" s="386"/>
      <c r="F179" s="387"/>
    </row>
    <row r="180" s="374" customFormat="1" ht="24.95" customHeight="1" spans="1:6">
      <c r="A180" s="384" t="s">
        <v>195</v>
      </c>
      <c r="B180" s="389">
        <v>281</v>
      </c>
      <c r="C180" s="385"/>
      <c r="D180" s="243">
        <v>386</v>
      </c>
      <c r="E180" s="386"/>
      <c r="F180" s="387"/>
    </row>
    <row r="181" s="374" customFormat="1" ht="24.95" customHeight="1" spans="1:6">
      <c r="A181" s="384" t="s">
        <v>196</v>
      </c>
      <c r="B181" s="389">
        <v>252</v>
      </c>
      <c r="C181" s="385"/>
      <c r="D181" s="243">
        <f>SUM(D182:D187)</f>
        <v>497</v>
      </c>
      <c r="E181" s="386"/>
      <c r="F181" s="387"/>
    </row>
    <row r="182" s="374" customFormat="1" ht="24.95" customHeight="1" spans="1:6">
      <c r="A182" s="384" t="s">
        <v>96</v>
      </c>
      <c r="B182" s="389">
        <v>121</v>
      </c>
      <c r="C182" s="385"/>
      <c r="D182" s="243">
        <v>135</v>
      </c>
      <c r="E182" s="386"/>
      <c r="F182" s="387"/>
    </row>
    <row r="183" s="374" customFormat="1" ht="24.95" customHeight="1" spans="1:6">
      <c r="A183" s="384" t="s">
        <v>97</v>
      </c>
      <c r="B183" s="389"/>
      <c r="C183" s="385"/>
      <c r="D183" s="243">
        <v>0</v>
      </c>
      <c r="E183" s="386"/>
      <c r="F183" s="387"/>
    </row>
    <row r="184" s="374" customFormat="1" ht="24.95" customHeight="1" spans="1:6">
      <c r="A184" s="384" t="s">
        <v>98</v>
      </c>
      <c r="B184" s="388"/>
      <c r="C184" s="385"/>
      <c r="D184" s="243">
        <v>0</v>
      </c>
      <c r="E184" s="386"/>
      <c r="F184" s="387"/>
    </row>
    <row r="185" s="374" customFormat="1" ht="24.95" customHeight="1" spans="1:6">
      <c r="A185" s="384" t="s">
        <v>197</v>
      </c>
      <c r="B185" s="388"/>
      <c r="C185" s="385"/>
      <c r="D185" s="243">
        <v>0</v>
      </c>
      <c r="E185" s="386"/>
      <c r="F185" s="387"/>
    </row>
    <row r="186" s="374" customFormat="1" ht="24.95" customHeight="1" spans="1:6">
      <c r="A186" s="384" t="s">
        <v>105</v>
      </c>
      <c r="B186" s="388"/>
      <c r="C186" s="385"/>
      <c r="D186" s="243">
        <v>9</v>
      </c>
      <c r="E186" s="386"/>
      <c r="F186" s="387"/>
    </row>
    <row r="187" s="374" customFormat="1" ht="24.95" customHeight="1" spans="1:6">
      <c r="A187" s="384" t="s">
        <v>198</v>
      </c>
      <c r="B187" s="388">
        <v>131</v>
      </c>
      <c r="C187" s="385"/>
      <c r="D187" s="243">
        <v>353</v>
      </c>
      <c r="E187" s="386"/>
      <c r="F187" s="387"/>
    </row>
    <row r="188" s="374" customFormat="1" ht="24.95" customHeight="1" spans="1:6">
      <c r="A188" s="384" t="s">
        <v>199</v>
      </c>
      <c r="B188" s="389">
        <v>175</v>
      </c>
      <c r="C188" s="385"/>
      <c r="D188" s="243">
        <f>SUM(D189:D195)</f>
        <v>226</v>
      </c>
      <c r="E188" s="386"/>
      <c r="F188" s="387"/>
    </row>
    <row r="189" s="374" customFormat="1" ht="24.95" customHeight="1" spans="1:6">
      <c r="A189" s="384" t="s">
        <v>96</v>
      </c>
      <c r="B189" s="389">
        <v>56</v>
      </c>
      <c r="C189" s="385"/>
      <c r="D189" s="243">
        <v>65</v>
      </c>
      <c r="E189" s="386"/>
      <c r="F189" s="387"/>
    </row>
    <row r="190" s="374" customFormat="1" ht="24.95" customHeight="1" spans="1:6">
      <c r="A190" s="384" t="s">
        <v>97</v>
      </c>
      <c r="B190" s="389"/>
      <c r="C190" s="385"/>
      <c r="D190" s="243">
        <v>0</v>
      </c>
      <c r="E190" s="386"/>
      <c r="F190" s="387"/>
    </row>
    <row r="191" s="374" customFormat="1" ht="24.95" customHeight="1" spans="1:6">
      <c r="A191" s="384" t="s">
        <v>98</v>
      </c>
      <c r="B191" s="389"/>
      <c r="C191" s="385"/>
      <c r="D191" s="243">
        <v>0</v>
      </c>
      <c r="E191" s="386"/>
      <c r="F191" s="387"/>
    </row>
    <row r="192" s="374" customFormat="1" ht="24.95" customHeight="1" spans="1:6">
      <c r="A192" s="384" t="s">
        <v>200</v>
      </c>
      <c r="B192" s="388">
        <v>80</v>
      </c>
      <c r="C192" s="385"/>
      <c r="D192" s="243">
        <v>88</v>
      </c>
      <c r="E192" s="386"/>
      <c r="F192" s="387"/>
    </row>
    <row r="193" s="374" customFormat="1" ht="24.95" customHeight="1" spans="1:6">
      <c r="A193" s="384" t="s">
        <v>201</v>
      </c>
      <c r="B193" s="388"/>
      <c r="C193" s="385"/>
      <c r="D193" s="243">
        <v>0</v>
      </c>
      <c r="E193" s="386"/>
      <c r="F193" s="387"/>
    </row>
    <row r="194" s="374" customFormat="1" ht="24.95" customHeight="1" spans="1:6">
      <c r="A194" s="384" t="s">
        <v>105</v>
      </c>
      <c r="B194" s="389"/>
      <c r="C194" s="385"/>
      <c r="D194" s="243">
        <v>0</v>
      </c>
      <c r="E194" s="386"/>
      <c r="F194" s="387"/>
    </row>
    <row r="195" s="374" customFormat="1" ht="24.95" customHeight="1" spans="1:6">
      <c r="A195" s="384" t="s">
        <v>202</v>
      </c>
      <c r="B195" s="389">
        <v>39</v>
      </c>
      <c r="C195" s="385"/>
      <c r="D195" s="243">
        <v>73</v>
      </c>
      <c r="E195" s="386"/>
      <c r="F195" s="387"/>
    </row>
    <row r="196" s="374" customFormat="1" ht="24.95" customHeight="1" spans="1:6">
      <c r="A196" s="384" t="s">
        <v>203</v>
      </c>
      <c r="B196" s="389"/>
      <c r="C196" s="385"/>
      <c r="D196" s="243">
        <f>SUM(D197:D201)</f>
        <v>0</v>
      </c>
      <c r="E196" s="386"/>
      <c r="F196" s="387"/>
    </row>
    <row r="197" s="374" customFormat="1" ht="24.95" customHeight="1" spans="1:6">
      <c r="A197" s="384" t="s">
        <v>96</v>
      </c>
      <c r="B197" s="389"/>
      <c r="C197" s="385"/>
      <c r="D197" s="243">
        <v>0</v>
      </c>
      <c r="E197" s="386"/>
      <c r="F197" s="387"/>
    </row>
    <row r="198" s="374" customFormat="1" ht="24.95" customHeight="1" spans="1:6">
      <c r="A198" s="384" t="s">
        <v>97</v>
      </c>
      <c r="B198" s="388"/>
      <c r="C198" s="385"/>
      <c r="D198" s="243">
        <v>0</v>
      </c>
      <c r="E198" s="386"/>
      <c r="F198" s="387"/>
    </row>
    <row r="199" s="374" customFormat="1" ht="24.95" customHeight="1" spans="1:6">
      <c r="A199" s="384" t="s">
        <v>98</v>
      </c>
      <c r="B199" s="388"/>
      <c r="C199" s="385"/>
      <c r="D199" s="243">
        <v>0</v>
      </c>
      <c r="E199" s="386"/>
      <c r="F199" s="387"/>
    </row>
    <row r="200" s="374" customFormat="1" ht="24.95" customHeight="1" spans="1:6">
      <c r="A200" s="384" t="s">
        <v>105</v>
      </c>
      <c r="B200" s="388"/>
      <c r="C200" s="385"/>
      <c r="D200" s="243">
        <v>0</v>
      </c>
      <c r="E200" s="386"/>
      <c r="F200" s="387"/>
    </row>
    <row r="201" s="374" customFormat="1" ht="24.95" customHeight="1" spans="1:6">
      <c r="A201" s="384" t="s">
        <v>204</v>
      </c>
      <c r="B201" s="389"/>
      <c r="C201" s="385"/>
      <c r="D201" s="243">
        <v>0</v>
      </c>
      <c r="E201" s="386"/>
      <c r="F201" s="387"/>
    </row>
    <row r="202" s="374" customFormat="1" ht="24.95" customHeight="1" spans="1:6">
      <c r="A202" s="384" t="s">
        <v>205</v>
      </c>
      <c r="B202" s="389">
        <v>1991</v>
      </c>
      <c r="C202" s="385"/>
      <c r="D202" s="243">
        <f>SUM(D203:D207)</f>
        <v>1766</v>
      </c>
      <c r="E202" s="386"/>
      <c r="F202" s="387"/>
    </row>
    <row r="203" s="374" customFormat="1" ht="24.95" customHeight="1" spans="1:6">
      <c r="A203" s="384" t="s">
        <v>96</v>
      </c>
      <c r="B203" s="389">
        <v>282</v>
      </c>
      <c r="C203" s="385"/>
      <c r="D203" s="243">
        <v>300</v>
      </c>
      <c r="E203" s="386"/>
      <c r="F203" s="387"/>
    </row>
    <row r="204" s="374" customFormat="1" ht="24.95" customHeight="1" spans="1:6">
      <c r="A204" s="384" t="s">
        <v>97</v>
      </c>
      <c r="B204" s="389"/>
      <c r="C204" s="385"/>
      <c r="D204" s="243">
        <v>0</v>
      </c>
      <c r="E204" s="386"/>
      <c r="F204" s="387"/>
    </row>
    <row r="205" s="374" customFormat="1" ht="24.95" customHeight="1" spans="1:6">
      <c r="A205" s="384" t="s">
        <v>98</v>
      </c>
      <c r="B205" s="388"/>
      <c r="C205" s="385"/>
      <c r="D205" s="243">
        <v>0</v>
      </c>
      <c r="E205" s="386"/>
      <c r="F205" s="387"/>
    </row>
    <row r="206" s="374" customFormat="1" ht="24.95" customHeight="1" spans="1:6">
      <c r="A206" s="384" t="s">
        <v>105</v>
      </c>
      <c r="B206" s="388">
        <v>538</v>
      </c>
      <c r="C206" s="385"/>
      <c r="D206" s="243">
        <v>536</v>
      </c>
      <c r="E206" s="386"/>
      <c r="F206" s="387"/>
    </row>
    <row r="207" s="374" customFormat="1" ht="24.95" customHeight="1" spans="1:6">
      <c r="A207" s="384" t="s">
        <v>206</v>
      </c>
      <c r="B207" s="389">
        <v>1171</v>
      </c>
      <c r="C207" s="385"/>
      <c r="D207" s="243">
        <v>930</v>
      </c>
      <c r="E207" s="386"/>
      <c r="F207" s="387"/>
    </row>
    <row r="208" s="374" customFormat="1" ht="24.95" customHeight="1" spans="1:6">
      <c r="A208" s="384" t="s">
        <v>207</v>
      </c>
      <c r="B208" s="388">
        <v>127</v>
      </c>
      <c r="C208" s="385"/>
      <c r="D208" s="243">
        <f>SUM(D209:D214)</f>
        <v>181</v>
      </c>
      <c r="E208" s="386"/>
      <c r="F208" s="387"/>
    </row>
    <row r="209" s="374" customFormat="1" ht="24.95" customHeight="1" spans="1:6">
      <c r="A209" s="384" t="s">
        <v>96</v>
      </c>
      <c r="B209" s="388">
        <v>127</v>
      </c>
      <c r="C209" s="385"/>
      <c r="D209" s="243">
        <v>45</v>
      </c>
      <c r="E209" s="386"/>
      <c r="F209" s="387"/>
    </row>
    <row r="210" s="374" customFormat="1" ht="24.95" customHeight="1" spans="1:6">
      <c r="A210" s="384" t="s">
        <v>97</v>
      </c>
      <c r="B210" s="388"/>
      <c r="C210" s="385"/>
      <c r="D210" s="243">
        <v>10</v>
      </c>
      <c r="E210" s="386"/>
      <c r="F210" s="387"/>
    </row>
    <row r="211" s="374" customFormat="1" ht="24.95" customHeight="1" spans="1:6">
      <c r="A211" s="384" t="s">
        <v>98</v>
      </c>
      <c r="B211" s="388"/>
      <c r="C211" s="385"/>
      <c r="D211" s="243">
        <v>0</v>
      </c>
      <c r="E211" s="386"/>
      <c r="F211" s="387"/>
    </row>
    <row r="212" s="374" customFormat="1" ht="24.95" customHeight="1" spans="1:6">
      <c r="A212" s="384" t="s">
        <v>208</v>
      </c>
      <c r="B212" s="388"/>
      <c r="C212" s="385"/>
      <c r="D212" s="243">
        <v>0</v>
      </c>
      <c r="E212" s="386"/>
      <c r="F212" s="387"/>
    </row>
    <row r="213" s="374" customFormat="1" ht="24.95" customHeight="1" spans="1:6">
      <c r="A213" s="384" t="s">
        <v>105</v>
      </c>
      <c r="B213" s="388"/>
      <c r="C213" s="385"/>
      <c r="D213" s="243">
        <v>46</v>
      </c>
      <c r="E213" s="386"/>
      <c r="F213" s="387"/>
    </row>
    <row r="214" s="374" customFormat="1" ht="24.95" customHeight="1" spans="1:6">
      <c r="A214" s="384" t="s">
        <v>209</v>
      </c>
      <c r="B214" s="388"/>
      <c r="C214" s="385"/>
      <c r="D214" s="243">
        <v>80</v>
      </c>
      <c r="E214" s="386"/>
      <c r="F214" s="387"/>
    </row>
    <row r="215" s="374" customFormat="1" ht="24.95" customHeight="1" spans="1:6">
      <c r="A215" s="384" t="s">
        <v>210</v>
      </c>
      <c r="B215" s="388">
        <v>1944</v>
      </c>
      <c r="C215" s="385"/>
      <c r="D215" s="243">
        <f>SUM(D216:D229)</f>
        <v>2332</v>
      </c>
      <c r="E215" s="386"/>
      <c r="F215" s="387"/>
    </row>
    <row r="216" s="374" customFormat="1" ht="24.95" customHeight="1" spans="1:6">
      <c r="A216" s="384" t="s">
        <v>96</v>
      </c>
      <c r="B216" s="388">
        <v>1195</v>
      </c>
      <c r="C216" s="385"/>
      <c r="D216" s="243">
        <v>1509</v>
      </c>
      <c r="E216" s="386"/>
      <c r="F216" s="387"/>
    </row>
    <row r="217" s="374" customFormat="1" ht="24.95" customHeight="1" spans="1:6">
      <c r="A217" s="384" t="s">
        <v>97</v>
      </c>
      <c r="B217" s="389"/>
      <c r="C217" s="385"/>
      <c r="D217" s="243">
        <v>0</v>
      </c>
      <c r="E217" s="386"/>
      <c r="F217" s="387"/>
    </row>
    <row r="218" s="374" customFormat="1" ht="24.95" customHeight="1" spans="1:6">
      <c r="A218" s="384" t="s">
        <v>98</v>
      </c>
      <c r="B218" s="389"/>
      <c r="C218" s="385"/>
      <c r="D218" s="243">
        <v>0</v>
      </c>
      <c r="E218" s="386"/>
      <c r="F218" s="387"/>
    </row>
    <row r="219" s="374" customFormat="1" ht="24.95" customHeight="1" spans="1:6">
      <c r="A219" s="384" t="s">
        <v>211</v>
      </c>
      <c r="B219" s="388"/>
      <c r="C219" s="385"/>
      <c r="D219" s="243">
        <v>0</v>
      </c>
      <c r="E219" s="386"/>
      <c r="F219" s="387"/>
    </row>
    <row r="220" s="374" customFormat="1" ht="24.95" customHeight="1" spans="1:6">
      <c r="A220" s="384" t="s">
        <v>212</v>
      </c>
      <c r="B220" s="388"/>
      <c r="C220" s="385"/>
      <c r="D220" s="243">
        <v>0</v>
      </c>
      <c r="E220" s="386"/>
      <c r="F220" s="387"/>
    </row>
    <row r="221" s="374" customFormat="1" ht="24.95" customHeight="1" spans="1:6">
      <c r="A221" s="384" t="s">
        <v>137</v>
      </c>
      <c r="B221" s="389"/>
      <c r="C221" s="385"/>
      <c r="D221" s="243">
        <v>0</v>
      </c>
      <c r="E221" s="386"/>
      <c r="F221" s="387"/>
    </row>
    <row r="222" s="374" customFormat="1" ht="24.95" customHeight="1" spans="1:6">
      <c r="A222" s="384" t="s">
        <v>213</v>
      </c>
      <c r="B222" s="389"/>
      <c r="C222" s="385"/>
      <c r="D222" s="243">
        <v>0</v>
      </c>
      <c r="E222" s="386"/>
      <c r="F222" s="387"/>
    </row>
    <row r="223" s="374" customFormat="1" ht="24.95" customHeight="1" spans="1:6">
      <c r="A223" s="384" t="s">
        <v>214</v>
      </c>
      <c r="B223" s="388"/>
      <c r="C223" s="385"/>
      <c r="D223" s="243">
        <v>0</v>
      </c>
      <c r="E223" s="386"/>
      <c r="F223" s="387"/>
    </row>
    <row r="224" s="374" customFormat="1" ht="24.95" customHeight="1" spans="1:6">
      <c r="A224" s="384" t="s">
        <v>215</v>
      </c>
      <c r="B224" s="388"/>
      <c r="C224" s="385"/>
      <c r="D224" s="243">
        <v>0</v>
      </c>
      <c r="E224" s="386"/>
      <c r="F224" s="387"/>
    </row>
    <row r="225" s="374" customFormat="1" ht="24.95" customHeight="1" spans="1:6">
      <c r="A225" s="384" t="s">
        <v>216</v>
      </c>
      <c r="B225" s="388"/>
      <c r="C225" s="385"/>
      <c r="D225" s="243">
        <v>0</v>
      </c>
      <c r="E225" s="386"/>
      <c r="F225" s="387"/>
    </row>
    <row r="226" s="374" customFormat="1" ht="24.95" customHeight="1" spans="1:6">
      <c r="A226" s="384" t="s">
        <v>217</v>
      </c>
      <c r="B226" s="388"/>
      <c r="C226" s="385"/>
      <c r="D226" s="243">
        <v>0</v>
      </c>
      <c r="E226" s="386"/>
      <c r="F226" s="387"/>
    </row>
    <row r="227" s="374" customFormat="1" ht="24.95" customHeight="1" spans="1:6">
      <c r="A227" s="384" t="s">
        <v>218</v>
      </c>
      <c r="B227" s="388"/>
      <c r="C227" s="385"/>
      <c r="D227" s="243">
        <v>65</v>
      </c>
      <c r="E227" s="386"/>
      <c r="F227" s="387"/>
    </row>
    <row r="228" s="374" customFormat="1" ht="24.95" customHeight="1" spans="1:6">
      <c r="A228" s="384" t="s">
        <v>105</v>
      </c>
      <c r="B228" s="388">
        <v>376</v>
      </c>
      <c r="C228" s="385"/>
      <c r="D228" s="243">
        <v>386</v>
      </c>
      <c r="E228" s="386"/>
      <c r="F228" s="387"/>
    </row>
    <row r="229" s="374" customFormat="1" ht="24.95" customHeight="1" spans="1:6">
      <c r="A229" s="384" t="s">
        <v>219</v>
      </c>
      <c r="B229" s="388">
        <v>374</v>
      </c>
      <c r="C229" s="385"/>
      <c r="D229" s="243">
        <v>372</v>
      </c>
      <c r="E229" s="386"/>
      <c r="F229" s="387"/>
    </row>
    <row r="230" s="374" customFormat="1" ht="24.95" customHeight="1" spans="1:6">
      <c r="A230" s="384" t="s">
        <v>220</v>
      </c>
      <c r="B230" s="389">
        <v>3972</v>
      </c>
      <c r="C230" s="385"/>
      <c r="D230" s="243">
        <f>SUM(D231:D232)</f>
        <v>202</v>
      </c>
      <c r="E230" s="386"/>
      <c r="F230" s="387"/>
    </row>
    <row r="231" s="374" customFormat="1" ht="24.95" customHeight="1" spans="1:6">
      <c r="A231" s="384" t="s">
        <v>221</v>
      </c>
      <c r="B231" s="389"/>
      <c r="C231" s="385"/>
      <c r="D231" s="243">
        <v>0</v>
      </c>
      <c r="E231" s="386"/>
      <c r="F231" s="387"/>
    </row>
    <row r="232" s="374" customFormat="1" ht="24.95" customHeight="1" spans="1:6">
      <c r="A232" s="384" t="s">
        <v>222</v>
      </c>
      <c r="B232" s="388">
        <v>3972</v>
      </c>
      <c r="C232" s="385"/>
      <c r="D232" s="243">
        <v>202</v>
      </c>
      <c r="E232" s="386"/>
      <c r="F232" s="387"/>
    </row>
    <row r="233" s="374" customFormat="1" ht="24.95" customHeight="1" spans="1:6">
      <c r="A233" s="384" t="s">
        <v>223</v>
      </c>
      <c r="B233" s="388"/>
      <c r="C233" s="385"/>
      <c r="D233" s="243">
        <f>SUM(D234,D241,D244,D247,D253,D258,D260,D265,D271)</f>
        <v>0</v>
      </c>
      <c r="E233" s="386"/>
      <c r="F233" s="387"/>
    </row>
    <row r="234" s="374" customFormat="1" ht="24.95" customHeight="1" spans="1:6">
      <c r="A234" s="384" t="s">
        <v>224</v>
      </c>
      <c r="B234" s="388"/>
      <c r="C234" s="385"/>
      <c r="D234" s="243">
        <f>SUM(D235:D240)</f>
        <v>0</v>
      </c>
      <c r="E234" s="386"/>
      <c r="F234" s="387"/>
    </row>
    <row r="235" s="374" customFormat="1" ht="24.95" customHeight="1" spans="1:6">
      <c r="A235" s="384" t="s">
        <v>96</v>
      </c>
      <c r="B235" s="389"/>
      <c r="C235" s="385"/>
      <c r="D235" s="243">
        <v>0</v>
      </c>
      <c r="E235" s="386"/>
      <c r="F235" s="387"/>
    </row>
    <row r="236" s="374" customFormat="1" ht="24.95" customHeight="1" spans="1:6">
      <c r="A236" s="384" t="s">
        <v>97</v>
      </c>
      <c r="B236" s="388"/>
      <c r="C236" s="385"/>
      <c r="D236" s="243">
        <v>0</v>
      </c>
      <c r="E236" s="386"/>
      <c r="F236" s="387"/>
    </row>
    <row r="237" s="374" customFormat="1" ht="24.95" customHeight="1" spans="1:6">
      <c r="A237" s="384" t="s">
        <v>98</v>
      </c>
      <c r="B237" s="388"/>
      <c r="C237" s="385"/>
      <c r="D237" s="243">
        <v>0</v>
      </c>
      <c r="E237" s="386"/>
      <c r="F237" s="387"/>
    </row>
    <row r="238" s="374" customFormat="1" ht="24.95" customHeight="1" spans="1:6">
      <c r="A238" s="384" t="s">
        <v>191</v>
      </c>
      <c r="B238" s="388"/>
      <c r="C238" s="385"/>
      <c r="D238" s="243">
        <v>0</v>
      </c>
      <c r="E238" s="386"/>
      <c r="F238" s="387"/>
    </row>
    <row r="239" s="374" customFormat="1" ht="24.95" customHeight="1" spans="1:6">
      <c r="A239" s="384" t="s">
        <v>105</v>
      </c>
      <c r="B239" s="388"/>
      <c r="C239" s="385"/>
      <c r="D239" s="243">
        <v>0</v>
      </c>
      <c r="E239" s="386"/>
      <c r="F239" s="387"/>
    </row>
    <row r="240" s="374" customFormat="1" ht="24.95" customHeight="1" spans="1:6">
      <c r="A240" s="384" t="s">
        <v>225</v>
      </c>
      <c r="B240" s="388"/>
      <c r="C240" s="385"/>
      <c r="D240" s="243">
        <v>0</v>
      </c>
      <c r="E240" s="386"/>
      <c r="F240" s="387"/>
    </row>
    <row r="241" s="374" customFormat="1" ht="24.95" customHeight="1" spans="1:6">
      <c r="A241" s="384" t="s">
        <v>226</v>
      </c>
      <c r="B241" s="388"/>
      <c r="C241" s="385"/>
      <c r="D241" s="243">
        <f>SUM(D242:D243)</f>
        <v>0</v>
      </c>
      <c r="E241" s="386"/>
      <c r="F241" s="387"/>
    </row>
    <row r="242" s="374" customFormat="1" ht="24.95" customHeight="1" spans="1:6">
      <c r="A242" s="384" t="s">
        <v>227</v>
      </c>
      <c r="B242" s="388"/>
      <c r="C242" s="385"/>
      <c r="D242" s="243">
        <v>0</v>
      </c>
      <c r="E242" s="386"/>
      <c r="F242" s="387"/>
    </row>
    <row r="243" s="374" customFormat="1" ht="24.95" customHeight="1" spans="1:6">
      <c r="A243" s="384" t="s">
        <v>228</v>
      </c>
      <c r="B243" s="389"/>
      <c r="C243" s="385"/>
      <c r="D243" s="243">
        <v>0</v>
      </c>
      <c r="E243" s="386"/>
      <c r="F243" s="387"/>
    </row>
    <row r="244" s="374" customFormat="1" ht="24.95" customHeight="1" spans="1:6">
      <c r="A244" s="384" t="s">
        <v>229</v>
      </c>
      <c r="B244" s="389"/>
      <c r="C244" s="385"/>
      <c r="D244" s="243">
        <f>SUM(D245:D246)</f>
        <v>0</v>
      </c>
      <c r="E244" s="386"/>
      <c r="F244" s="387"/>
    </row>
    <row r="245" s="374" customFormat="1" ht="24.95" customHeight="1" spans="1:6">
      <c r="A245" s="384" t="s">
        <v>230</v>
      </c>
      <c r="B245" s="389"/>
      <c r="C245" s="385"/>
      <c r="D245" s="243">
        <v>0</v>
      </c>
      <c r="E245" s="386"/>
      <c r="F245" s="387"/>
    </row>
    <row r="246" s="374" customFormat="1" ht="24.95" customHeight="1" spans="1:6">
      <c r="A246" s="384" t="s">
        <v>231</v>
      </c>
      <c r="C246" s="385"/>
      <c r="D246" s="243">
        <v>0</v>
      </c>
      <c r="E246" s="386"/>
      <c r="F246" s="387"/>
    </row>
    <row r="247" s="374" customFormat="1" ht="24.95" customHeight="1" spans="1:6">
      <c r="A247" s="384" t="s">
        <v>232</v>
      </c>
      <c r="B247" s="389"/>
      <c r="C247" s="385"/>
      <c r="D247" s="243">
        <f>SUM(D248:D252)</f>
        <v>0</v>
      </c>
      <c r="E247" s="386"/>
      <c r="F247" s="387"/>
    </row>
    <row r="248" s="374" customFormat="1" ht="24.95" customHeight="1" spans="1:6">
      <c r="A248" s="384" t="s">
        <v>233</v>
      </c>
      <c r="B248" s="388"/>
      <c r="C248" s="385"/>
      <c r="D248" s="243">
        <v>0</v>
      </c>
      <c r="E248" s="386"/>
      <c r="F248" s="387"/>
    </row>
    <row r="249" s="374" customFormat="1" ht="24.95" customHeight="1" spans="1:6">
      <c r="A249" s="384" t="s">
        <v>234</v>
      </c>
      <c r="B249" s="388"/>
      <c r="C249" s="385"/>
      <c r="D249" s="243">
        <v>0</v>
      </c>
      <c r="E249" s="386"/>
      <c r="F249" s="387"/>
    </row>
    <row r="250" s="374" customFormat="1" ht="24.95" customHeight="1" spans="1:6">
      <c r="A250" s="384" t="s">
        <v>235</v>
      </c>
      <c r="B250" s="388"/>
      <c r="C250" s="385"/>
      <c r="D250" s="243">
        <v>0</v>
      </c>
      <c r="E250" s="386"/>
      <c r="F250" s="387"/>
    </row>
    <row r="251" s="374" customFormat="1" ht="24.95" customHeight="1" spans="1:6">
      <c r="A251" s="384" t="s">
        <v>236</v>
      </c>
      <c r="B251" s="388"/>
      <c r="C251" s="385"/>
      <c r="D251" s="243">
        <v>0</v>
      </c>
      <c r="E251" s="386"/>
      <c r="F251" s="387"/>
    </row>
    <row r="252" s="374" customFormat="1" ht="24.95" customHeight="1" spans="1:6">
      <c r="A252" s="384" t="s">
        <v>237</v>
      </c>
      <c r="B252" s="388"/>
      <c r="C252" s="385"/>
      <c r="D252" s="243">
        <v>0</v>
      </c>
      <c r="E252" s="386"/>
      <c r="F252" s="387"/>
    </row>
    <row r="253" s="374" customFormat="1" ht="24.95" customHeight="1" spans="1:6">
      <c r="A253" s="384" t="s">
        <v>238</v>
      </c>
      <c r="B253" s="388"/>
      <c r="C253" s="385"/>
      <c r="D253" s="243">
        <f>SUM(D254:D257)</f>
        <v>0</v>
      </c>
      <c r="E253" s="386"/>
      <c r="F253" s="387"/>
    </row>
    <row r="254" s="374" customFormat="1" ht="24.95" customHeight="1" spans="1:6">
      <c r="A254" s="384" t="s">
        <v>239</v>
      </c>
      <c r="B254" s="388"/>
      <c r="C254" s="385"/>
      <c r="D254" s="243">
        <v>0</v>
      </c>
      <c r="E254" s="386"/>
      <c r="F254" s="387"/>
    </row>
    <row r="255" s="374" customFormat="1" ht="24.95" customHeight="1" spans="1:6">
      <c r="A255" s="384" t="s">
        <v>240</v>
      </c>
      <c r="B255" s="388"/>
      <c r="C255" s="385"/>
      <c r="D255" s="243">
        <v>0</v>
      </c>
      <c r="E255" s="386"/>
      <c r="F255" s="387"/>
    </row>
    <row r="256" s="374" customFormat="1" ht="24.95" customHeight="1" spans="1:6">
      <c r="A256" s="384" t="s">
        <v>241</v>
      </c>
      <c r="B256" s="388"/>
      <c r="C256" s="385"/>
      <c r="D256" s="243">
        <v>0</v>
      </c>
      <c r="E256" s="386"/>
      <c r="F256" s="387"/>
    </row>
    <row r="257" s="374" customFormat="1" ht="24.95" customHeight="1" spans="1:6">
      <c r="A257" s="384" t="s">
        <v>242</v>
      </c>
      <c r="B257" s="388"/>
      <c r="C257" s="385"/>
      <c r="D257" s="243">
        <v>0</v>
      </c>
      <c r="E257" s="386"/>
      <c r="F257" s="387"/>
    </row>
    <row r="258" s="374" customFormat="1" ht="24.95" customHeight="1" spans="1:6">
      <c r="A258" s="384" t="s">
        <v>243</v>
      </c>
      <c r="B258" s="388"/>
      <c r="C258" s="385"/>
      <c r="D258" s="243">
        <f>D259</f>
        <v>0</v>
      </c>
      <c r="E258" s="386"/>
      <c r="F258" s="387"/>
    </row>
    <row r="259" s="374" customFormat="1" ht="24.95" customHeight="1" spans="1:6">
      <c r="A259" s="384" t="s">
        <v>244</v>
      </c>
      <c r="B259" s="388"/>
      <c r="C259" s="385"/>
      <c r="D259" s="243">
        <v>0</v>
      </c>
      <c r="E259" s="386"/>
      <c r="F259" s="387"/>
    </row>
    <row r="260" s="374" customFormat="1" ht="24.95" customHeight="1" spans="1:6">
      <c r="A260" s="384" t="s">
        <v>245</v>
      </c>
      <c r="B260" s="388"/>
      <c r="C260" s="385"/>
      <c r="D260" s="243">
        <f>SUM(D261:D264)</f>
        <v>0</v>
      </c>
      <c r="E260" s="386"/>
      <c r="F260" s="387"/>
    </row>
    <row r="261" s="374" customFormat="1" ht="24.95" customHeight="1" spans="1:6">
      <c r="A261" s="384" t="s">
        <v>246</v>
      </c>
      <c r="B261" s="388"/>
      <c r="C261" s="385"/>
      <c r="D261" s="243">
        <v>0</v>
      </c>
      <c r="E261" s="386"/>
      <c r="F261" s="387"/>
    </row>
    <row r="262" s="374" customFormat="1" ht="24.95" customHeight="1" spans="1:6">
      <c r="A262" s="384" t="s">
        <v>247</v>
      </c>
      <c r="B262" s="388"/>
      <c r="C262" s="385"/>
      <c r="D262" s="243">
        <v>0</v>
      </c>
      <c r="E262" s="386"/>
      <c r="F262" s="387"/>
    </row>
    <row r="263" s="374" customFormat="1" ht="24.95" customHeight="1" spans="1:6">
      <c r="A263" s="384" t="s">
        <v>248</v>
      </c>
      <c r="B263" s="388"/>
      <c r="C263" s="385"/>
      <c r="D263" s="243">
        <v>0</v>
      </c>
      <c r="E263" s="386"/>
      <c r="F263" s="387"/>
    </row>
    <row r="264" s="374" customFormat="1" ht="24.95" customHeight="1" spans="1:6">
      <c r="A264" s="384" t="s">
        <v>249</v>
      </c>
      <c r="B264" s="388"/>
      <c r="C264" s="385"/>
      <c r="D264" s="243">
        <v>0</v>
      </c>
      <c r="E264" s="386"/>
      <c r="F264" s="387"/>
    </row>
    <row r="265" s="374" customFormat="1" ht="24.95" customHeight="1" spans="1:6">
      <c r="A265" s="384" t="s">
        <v>250</v>
      </c>
      <c r="B265" s="388"/>
      <c r="C265" s="385"/>
      <c r="D265" s="243">
        <f>SUM(D266:D270)</f>
        <v>0</v>
      </c>
      <c r="E265" s="386"/>
      <c r="F265" s="387"/>
    </row>
    <row r="266" s="374" customFormat="1" ht="24.95" customHeight="1" spans="1:6">
      <c r="A266" s="384" t="s">
        <v>96</v>
      </c>
      <c r="B266" s="388"/>
      <c r="C266" s="385"/>
      <c r="D266" s="243">
        <v>0</v>
      </c>
      <c r="E266" s="386"/>
      <c r="F266" s="387"/>
    </row>
    <row r="267" s="374" customFormat="1" ht="24.95" customHeight="1" spans="1:6">
      <c r="A267" s="384" t="s">
        <v>97</v>
      </c>
      <c r="B267" s="388"/>
      <c r="C267" s="385"/>
      <c r="D267" s="243">
        <v>0</v>
      </c>
      <c r="E267" s="386"/>
      <c r="F267" s="387"/>
    </row>
    <row r="268" s="374" customFormat="1" ht="24.95" customHeight="1" spans="1:6">
      <c r="A268" s="384" t="s">
        <v>98</v>
      </c>
      <c r="B268" s="388"/>
      <c r="C268" s="385"/>
      <c r="D268" s="243">
        <v>0</v>
      </c>
      <c r="E268" s="386"/>
      <c r="F268" s="387"/>
    </row>
    <row r="269" s="374" customFormat="1" ht="24.95" customHeight="1" spans="1:6">
      <c r="A269" s="384" t="s">
        <v>105</v>
      </c>
      <c r="B269" s="388"/>
      <c r="C269" s="385"/>
      <c r="D269" s="243">
        <v>0</v>
      </c>
      <c r="E269" s="386"/>
      <c r="F269" s="387"/>
    </row>
    <row r="270" s="374" customFormat="1" ht="24.95" customHeight="1" spans="1:6">
      <c r="A270" s="384" t="s">
        <v>251</v>
      </c>
      <c r="B270" s="388"/>
      <c r="C270" s="385"/>
      <c r="D270" s="243">
        <v>0</v>
      </c>
      <c r="E270" s="386"/>
      <c r="F270" s="387"/>
    </row>
    <row r="271" s="374" customFormat="1" ht="24.95" customHeight="1" spans="1:6">
      <c r="A271" s="384" t="s">
        <v>252</v>
      </c>
      <c r="B271" s="388"/>
      <c r="C271" s="385"/>
      <c r="D271" s="243">
        <f>D272</f>
        <v>0</v>
      </c>
      <c r="E271" s="386"/>
      <c r="F271" s="387"/>
    </row>
    <row r="272" s="374" customFormat="1" ht="24.95" customHeight="1" spans="1:6">
      <c r="A272" s="384" t="s">
        <v>253</v>
      </c>
      <c r="B272" s="388"/>
      <c r="C272" s="385"/>
      <c r="D272" s="243">
        <v>0</v>
      </c>
      <c r="E272" s="386"/>
      <c r="F272" s="387"/>
    </row>
    <row r="273" s="374" customFormat="1" ht="24.95" customHeight="1" spans="1:6">
      <c r="A273" s="384" t="s">
        <v>254</v>
      </c>
      <c r="B273" s="388">
        <v>690</v>
      </c>
      <c r="C273" s="385"/>
      <c r="D273" s="243">
        <f>SUM(D274,D276,D278,D280,D290)</f>
        <v>0</v>
      </c>
      <c r="E273" s="386"/>
      <c r="F273" s="387"/>
    </row>
    <row r="274" s="374" customFormat="1" ht="24.95" customHeight="1" spans="1:6">
      <c r="A274" s="384" t="s">
        <v>255</v>
      </c>
      <c r="B274" s="388"/>
      <c r="C274" s="385"/>
      <c r="D274" s="243">
        <f>D275</f>
        <v>0</v>
      </c>
      <c r="E274" s="386"/>
      <c r="F274" s="387"/>
    </row>
    <row r="275" s="374" customFormat="1" ht="24.95" customHeight="1" spans="1:6">
      <c r="A275" s="384" t="s">
        <v>256</v>
      </c>
      <c r="B275" s="388"/>
      <c r="C275" s="385"/>
      <c r="D275" s="243">
        <v>0</v>
      </c>
      <c r="E275" s="386"/>
      <c r="F275" s="387"/>
    </row>
    <row r="276" s="374" customFormat="1" ht="24.95" customHeight="1" spans="1:6">
      <c r="A276" s="384" t="s">
        <v>257</v>
      </c>
      <c r="B276" s="388"/>
      <c r="C276" s="385"/>
      <c r="D276" s="243">
        <f>D277</f>
        <v>0</v>
      </c>
      <c r="E276" s="386"/>
      <c r="F276" s="387"/>
    </row>
    <row r="277" s="374" customFormat="1" ht="24.95" customHeight="1" spans="1:6">
      <c r="A277" s="384" t="s">
        <v>258</v>
      </c>
      <c r="B277" s="388"/>
      <c r="C277" s="385"/>
      <c r="D277" s="243">
        <v>0</v>
      </c>
      <c r="E277" s="386"/>
      <c r="F277" s="387"/>
    </row>
    <row r="278" s="374" customFormat="1" ht="24.95" customHeight="1" spans="1:6">
      <c r="A278" s="384" t="s">
        <v>259</v>
      </c>
      <c r="B278" s="388"/>
      <c r="C278" s="385"/>
      <c r="D278" s="243">
        <f>D279</f>
        <v>0</v>
      </c>
      <c r="E278" s="386"/>
      <c r="F278" s="387"/>
    </row>
    <row r="279" s="374" customFormat="1" ht="24.95" customHeight="1" spans="1:6">
      <c r="A279" s="384" t="s">
        <v>260</v>
      </c>
      <c r="B279" s="388"/>
      <c r="C279" s="385"/>
      <c r="D279" s="243">
        <v>0</v>
      </c>
      <c r="E279" s="386"/>
      <c r="F279" s="387"/>
    </row>
    <row r="280" s="374" customFormat="1" ht="24.95" customHeight="1" spans="1:6">
      <c r="A280" s="384" t="s">
        <v>261</v>
      </c>
      <c r="B280" s="388">
        <v>690</v>
      </c>
      <c r="C280" s="385"/>
      <c r="D280" s="243">
        <f>SUM(D281:D289)</f>
        <v>0</v>
      </c>
      <c r="E280" s="386"/>
      <c r="F280" s="387"/>
    </row>
    <row r="281" s="374" customFormat="1" ht="24.95" customHeight="1" spans="1:6">
      <c r="A281" s="384" t="s">
        <v>262</v>
      </c>
      <c r="B281" s="388">
        <v>53</v>
      </c>
      <c r="C281" s="385"/>
      <c r="D281" s="243">
        <v>0</v>
      </c>
      <c r="E281" s="386"/>
      <c r="F281" s="387"/>
    </row>
    <row r="282" s="374" customFormat="1" ht="24.95" customHeight="1" spans="1:6">
      <c r="A282" s="384" t="s">
        <v>263</v>
      </c>
      <c r="B282" s="388"/>
      <c r="C282" s="385"/>
      <c r="D282" s="243">
        <v>0</v>
      </c>
      <c r="E282" s="386"/>
      <c r="F282" s="387"/>
    </row>
    <row r="283" s="374" customFormat="1" ht="24.95" customHeight="1" spans="1:6">
      <c r="A283" s="384" t="s">
        <v>264</v>
      </c>
      <c r="B283" s="388">
        <v>532</v>
      </c>
      <c r="C283" s="385"/>
      <c r="D283" s="243">
        <v>0</v>
      </c>
      <c r="E283" s="386"/>
      <c r="F283" s="387"/>
    </row>
    <row r="284" s="374" customFormat="1" ht="24.95" customHeight="1" spans="1:6">
      <c r="A284" s="384" t="s">
        <v>265</v>
      </c>
      <c r="B284" s="388"/>
      <c r="C284" s="385"/>
      <c r="D284" s="243">
        <v>0</v>
      </c>
      <c r="E284" s="386"/>
      <c r="F284" s="387"/>
    </row>
    <row r="285" s="374" customFormat="1" ht="24.95" customHeight="1" spans="1:6">
      <c r="A285" s="384" t="s">
        <v>266</v>
      </c>
      <c r="B285" s="388">
        <v>4</v>
      </c>
      <c r="C285" s="385"/>
      <c r="D285" s="243">
        <v>0</v>
      </c>
      <c r="E285" s="386"/>
      <c r="F285" s="387"/>
    </row>
    <row r="286" s="374" customFormat="1" ht="24.95" customHeight="1" spans="1:6">
      <c r="A286" s="384" t="s">
        <v>267</v>
      </c>
      <c r="B286" s="388"/>
      <c r="C286" s="385"/>
      <c r="D286" s="243">
        <v>0</v>
      </c>
      <c r="E286" s="386"/>
      <c r="F286" s="387"/>
    </row>
    <row r="287" s="374" customFormat="1" ht="24.95" customHeight="1" spans="1:6">
      <c r="A287" s="384" t="s">
        <v>268</v>
      </c>
      <c r="B287" s="388">
        <v>30</v>
      </c>
      <c r="C287" s="385"/>
      <c r="D287" s="243">
        <v>0</v>
      </c>
      <c r="E287" s="386"/>
      <c r="F287" s="387"/>
    </row>
    <row r="288" s="374" customFormat="1" ht="24.95" customHeight="1" spans="1:6">
      <c r="A288" s="384" t="s">
        <v>269</v>
      </c>
      <c r="B288" s="389"/>
      <c r="C288" s="385"/>
      <c r="D288" s="243">
        <v>0</v>
      </c>
      <c r="E288" s="386"/>
      <c r="F288" s="387"/>
    </row>
    <row r="289" s="374" customFormat="1" ht="24.95" customHeight="1" spans="1:6">
      <c r="A289" s="384" t="s">
        <v>270</v>
      </c>
      <c r="B289" s="388">
        <v>71</v>
      </c>
      <c r="C289" s="385"/>
      <c r="D289" s="243">
        <v>0</v>
      </c>
      <c r="E289" s="386"/>
      <c r="F289" s="387"/>
    </row>
    <row r="290" s="374" customFormat="1" ht="24.95" customHeight="1" spans="1:6">
      <c r="A290" s="384" t="s">
        <v>271</v>
      </c>
      <c r="B290" s="388"/>
      <c r="C290" s="385"/>
      <c r="D290" s="243">
        <f>D291</f>
        <v>0</v>
      </c>
      <c r="E290" s="386"/>
      <c r="F290" s="387"/>
    </row>
    <row r="291" s="374" customFormat="1" ht="24.95" customHeight="1" spans="1:6">
      <c r="A291" s="384" t="s">
        <v>272</v>
      </c>
      <c r="B291" s="388"/>
      <c r="C291" s="385"/>
      <c r="D291" s="243">
        <v>0</v>
      </c>
      <c r="E291" s="386"/>
      <c r="F291" s="387"/>
    </row>
    <row r="292" s="374" customFormat="1" ht="24.95" customHeight="1" spans="1:6">
      <c r="A292" s="384" t="s">
        <v>273</v>
      </c>
      <c r="B292" s="388">
        <v>15005</v>
      </c>
      <c r="C292" s="385">
        <v>16360</v>
      </c>
      <c r="D292" s="243">
        <f>SUM(D293,D296,D307,D314,D322,D331,D345,D355,D365,D373,D379)</f>
        <v>16360</v>
      </c>
      <c r="E292" s="386">
        <f>D292/C292</f>
        <v>1</v>
      </c>
      <c r="F292" s="387"/>
    </row>
    <row r="293" s="374" customFormat="1" ht="24.95" customHeight="1" spans="1:6">
      <c r="A293" s="384" t="s">
        <v>274</v>
      </c>
      <c r="B293" s="388">
        <v>30</v>
      </c>
      <c r="C293" s="385"/>
      <c r="D293" s="243">
        <f>SUM(D294:D295)</f>
        <v>30</v>
      </c>
      <c r="E293" s="386"/>
      <c r="F293" s="387"/>
    </row>
    <row r="294" s="374" customFormat="1" ht="24.95" customHeight="1" spans="1:6">
      <c r="A294" s="384" t="s">
        <v>275</v>
      </c>
      <c r="B294" s="388"/>
      <c r="C294" s="385"/>
      <c r="D294" s="243">
        <v>0</v>
      </c>
      <c r="E294" s="386"/>
      <c r="F294" s="387"/>
    </row>
    <row r="295" s="374" customFormat="1" ht="24.95" customHeight="1" spans="1:6">
      <c r="A295" s="384" t="s">
        <v>276</v>
      </c>
      <c r="B295" s="389">
        <v>30</v>
      </c>
      <c r="C295" s="385"/>
      <c r="D295" s="243">
        <v>30</v>
      </c>
      <c r="E295" s="386"/>
      <c r="F295" s="387"/>
    </row>
    <row r="296" s="374" customFormat="1" ht="24.95" customHeight="1" spans="1:6">
      <c r="A296" s="384" t="s">
        <v>277</v>
      </c>
      <c r="B296" s="389">
        <v>13630</v>
      </c>
      <c r="C296" s="385"/>
      <c r="D296" s="243">
        <f>SUM(D297:D306)</f>
        <v>14770</v>
      </c>
      <c r="E296" s="386"/>
      <c r="F296" s="387"/>
    </row>
    <row r="297" s="374" customFormat="1" ht="24.95" customHeight="1" spans="1:6">
      <c r="A297" s="384" t="s">
        <v>96</v>
      </c>
      <c r="B297" s="388">
        <v>10198</v>
      </c>
      <c r="C297" s="385"/>
      <c r="D297" s="243">
        <v>9770</v>
      </c>
      <c r="E297" s="386"/>
      <c r="F297" s="387"/>
    </row>
    <row r="298" s="374" customFormat="1" ht="24.95" customHeight="1" spans="1:6">
      <c r="A298" s="384" t="s">
        <v>97</v>
      </c>
      <c r="B298" s="389">
        <v>760</v>
      </c>
      <c r="C298" s="385"/>
      <c r="D298" s="243">
        <v>893</v>
      </c>
      <c r="E298" s="386"/>
      <c r="F298" s="387"/>
    </row>
    <row r="299" s="374" customFormat="1" ht="24.95" customHeight="1" spans="1:6">
      <c r="A299" s="384" t="s">
        <v>98</v>
      </c>
      <c r="B299" s="388"/>
      <c r="C299" s="385"/>
      <c r="D299" s="243">
        <v>0</v>
      </c>
      <c r="E299" s="386"/>
      <c r="F299" s="387"/>
    </row>
    <row r="300" s="374" customFormat="1" ht="24.95" customHeight="1" spans="1:6">
      <c r="A300" s="384" t="s">
        <v>137</v>
      </c>
      <c r="B300" s="389">
        <v>129</v>
      </c>
      <c r="C300" s="385"/>
      <c r="D300" s="243">
        <v>129</v>
      </c>
      <c r="E300" s="386"/>
      <c r="F300" s="387"/>
    </row>
    <row r="301" s="374" customFormat="1" ht="24.95" customHeight="1" spans="1:6">
      <c r="A301" s="384" t="s">
        <v>278</v>
      </c>
      <c r="B301" s="389">
        <v>854</v>
      </c>
      <c r="C301" s="385"/>
      <c r="D301" s="243">
        <v>854</v>
      </c>
      <c r="E301" s="386"/>
      <c r="F301" s="387"/>
    </row>
    <row r="302" s="374" customFormat="1" ht="24.95" customHeight="1" spans="1:6">
      <c r="A302" s="384" t="s">
        <v>279</v>
      </c>
      <c r="B302" s="389"/>
      <c r="C302" s="385"/>
      <c r="D302" s="243">
        <v>0</v>
      </c>
      <c r="E302" s="386"/>
      <c r="F302" s="387"/>
    </row>
    <row r="303" s="374" customFormat="1" ht="24.95" customHeight="1" spans="1:6">
      <c r="A303" s="384" t="s">
        <v>280</v>
      </c>
      <c r="C303" s="385"/>
      <c r="D303" s="243">
        <v>0</v>
      </c>
      <c r="E303" s="386"/>
      <c r="F303" s="387"/>
    </row>
    <row r="304" s="374" customFormat="1" ht="24.95" customHeight="1" spans="1:6">
      <c r="A304" s="384" t="s">
        <v>281</v>
      </c>
      <c r="B304" s="389"/>
      <c r="C304" s="385"/>
      <c r="D304" s="243">
        <v>0</v>
      </c>
      <c r="E304" s="386"/>
      <c r="F304" s="387"/>
    </row>
    <row r="305" s="374" customFormat="1" ht="24.95" customHeight="1" spans="1:6">
      <c r="A305" s="384" t="s">
        <v>105</v>
      </c>
      <c r="B305" s="388"/>
      <c r="C305" s="385"/>
      <c r="D305" s="243">
        <v>0</v>
      </c>
      <c r="E305" s="386"/>
      <c r="F305" s="387"/>
    </row>
    <row r="306" s="374" customFormat="1" ht="24.95" customHeight="1" spans="1:6">
      <c r="A306" s="384" t="s">
        <v>282</v>
      </c>
      <c r="B306" s="388">
        <v>1689</v>
      </c>
      <c r="C306" s="385"/>
      <c r="D306" s="243">
        <v>3124</v>
      </c>
      <c r="E306" s="386"/>
      <c r="F306" s="387"/>
    </row>
    <row r="307" s="374" customFormat="1" ht="24.95" customHeight="1" spans="1:6">
      <c r="A307" s="384" t="s">
        <v>283</v>
      </c>
      <c r="B307" s="389"/>
      <c r="C307" s="385"/>
      <c r="D307" s="243">
        <f>SUM(D308:D313)</f>
        <v>0</v>
      </c>
      <c r="E307" s="386"/>
      <c r="F307" s="387"/>
    </row>
    <row r="308" s="374" customFormat="1" ht="24.95" customHeight="1" spans="1:6">
      <c r="A308" s="384" t="s">
        <v>96</v>
      </c>
      <c r="B308" s="388"/>
      <c r="C308" s="385"/>
      <c r="D308" s="243">
        <v>0</v>
      </c>
      <c r="E308" s="386"/>
      <c r="F308" s="387"/>
    </row>
    <row r="309" s="374" customFormat="1" ht="24.95" customHeight="1" spans="1:6">
      <c r="A309" s="384" t="s">
        <v>97</v>
      </c>
      <c r="B309" s="388"/>
      <c r="C309" s="385"/>
      <c r="D309" s="243">
        <v>0</v>
      </c>
      <c r="E309" s="386"/>
      <c r="F309" s="387"/>
    </row>
    <row r="310" s="374" customFormat="1" ht="24.95" customHeight="1" spans="1:6">
      <c r="A310" s="384" t="s">
        <v>98</v>
      </c>
      <c r="B310" s="388"/>
      <c r="C310" s="385"/>
      <c r="D310" s="243">
        <v>0</v>
      </c>
      <c r="E310" s="386"/>
      <c r="F310" s="387"/>
    </row>
    <row r="311" s="374" customFormat="1" ht="24.95" customHeight="1" spans="1:6">
      <c r="A311" s="384" t="s">
        <v>284</v>
      </c>
      <c r="B311" s="389"/>
      <c r="C311" s="385"/>
      <c r="D311" s="243">
        <v>0</v>
      </c>
      <c r="E311" s="386"/>
      <c r="F311" s="387"/>
    </row>
    <row r="312" s="374" customFormat="1" ht="24.95" customHeight="1" spans="1:6">
      <c r="A312" s="384" t="s">
        <v>105</v>
      </c>
      <c r="B312" s="389"/>
      <c r="C312" s="385"/>
      <c r="D312" s="243">
        <v>0</v>
      </c>
      <c r="E312" s="386"/>
      <c r="F312" s="387"/>
    </row>
    <row r="313" s="374" customFormat="1" ht="24.95" customHeight="1" spans="1:6">
      <c r="A313" s="384" t="s">
        <v>285</v>
      </c>
      <c r="B313" s="388"/>
      <c r="C313" s="385"/>
      <c r="D313" s="243">
        <v>0</v>
      </c>
      <c r="E313" s="386"/>
      <c r="F313" s="387"/>
    </row>
    <row r="314" s="374" customFormat="1" ht="24.95" customHeight="1" spans="1:6">
      <c r="A314" s="384" t="s">
        <v>286</v>
      </c>
      <c r="B314" s="388">
        <v>92</v>
      </c>
      <c r="C314" s="385"/>
      <c r="D314" s="243">
        <f>SUM(D315:D321)</f>
        <v>113</v>
      </c>
      <c r="E314" s="386"/>
      <c r="F314" s="387"/>
    </row>
    <row r="315" s="374" customFormat="1" ht="24.95" customHeight="1" spans="1:6">
      <c r="A315" s="384" t="s">
        <v>96</v>
      </c>
      <c r="B315" s="388"/>
      <c r="C315" s="385"/>
      <c r="D315" s="243">
        <v>21</v>
      </c>
      <c r="E315" s="386"/>
      <c r="F315" s="387"/>
    </row>
    <row r="316" s="374" customFormat="1" ht="24.95" customHeight="1" spans="1:6">
      <c r="A316" s="384" t="s">
        <v>97</v>
      </c>
      <c r="B316" s="388"/>
      <c r="C316" s="385"/>
      <c r="D316" s="243">
        <v>0</v>
      </c>
      <c r="E316" s="386"/>
      <c r="F316" s="387"/>
    </row>
    <row r="317" s="374" customFormat="1" ht="24.95" customHeight="1" spans="1:6">
      <c r="A317" s="384" t="s">
        <v>98</v>
      </c>
      <c r="B317" s="388"/>
      <c r="C317" s="385"/>
      <c r="D317" s="243">
        <v>0</v>
      </c>
      <c r="E317" s="386"/>
      <c r="F317" s="387"/>
    </row>
    <row r="318" s="374" customFormat="1" ht="24.95" customHeight="1" spans="1:6">
      <c r="A318" s="384" t="s">
        <v>287</v>
      </c>
      <c r="B318" s="388"/>
      <c r="C318" s="385"/>
      <c r="D318" s="243">
        <v>0</v>
      </c>
      <c r="E318" s="386"/>
      <c r="F318" s="387"/>
    </row>
    <row r="319" s="374" customFormat="1" ht="24.95" customHeight="1" spans="1:6">
      <c r="A319" s="384" t="s">
        <v>288</v>
      </c>
      <c r="B319" s="388"/>
      <c r="C319" s="385"/>
      <c r="D319" s="243">
        <v>0</v>
      </c>
      <c r="E319" s="386"/>
      <c r="F319" s="387"/>
    </row>
    <row r="320" s="374" customFormat="1" ht="24.95" customHeight="1" spans="1:6">
      <c r="A320" s="384" t="s">
        <v>105</v>
      </c>
      <c r="B320" s="388"/>
      <c r="C320" s="385"/>
      <c r="D320" s="243">
        <v>0</v>
      </c>
      <c r="E320" s="386"/>
      <c r="F320" s="387"/>
    </row>
    <row r="321" s="374" customFormat="1" ht="24.95" customHeight="1" spans="1:6">
      <c r="A321" s="384" t="s">
        <v>289</v>
      </c>
      <c r="B321" s="389">
        <v>92</v>
      </c>
      <c r="C321" s="385"/>
      <c r="D321" s="243">
        <v>92</v>
      </c>
      <c r="E321" s="386"/>
      <c r="F321" s="387"/>
    </row>
    <row r="322" s="374" customFormat="1" ht="24.95" customHeight="1" spans="1:6">
      <c r="A322" s="384" t="s">
        <v>290</v>
      </c>
      <c r="B322" s="388">
        <v>285</v>
      </c>
      <c r="C322" s="385"/>
      <c r="D322" s="243">
        <f>SUM(D323:D330)</f>
        <v>287</v>
      </c>
      <c r="E322" s="386"/>
      <c r="F322" s="387"/>
    </row>
    <row r="323" s="374" customFormat="1" ht="24.95" customHeight="1" spans="1:6">
      <c r="A323" s="384" t="s">
        <v>96</v>
      </c>
      <c r="B323" s="388"/>
      <c r="C323" s="385"/>
      <c r="D323" s="243">
        <v>2</v>
      </c>
      <c r="E323" s="386"/>
      <c r="F323" s="387"/>
    </row>
    <row r="324" s="374" customFormat="1" ht="24.95" customHeight="1" spans="1:6">
      <c r="A324" s="384" t="s">
        <v>97</v>
      </c>
      <c r="B324" s="388"/>
      <c r="C324" s="385"/>
      <c r="D324" s="243">
        <v>0</v>
      </c>
      <c r="E324" s="386"/>
      <c r="F324" s="387"/>
    </row>
    <row r="325" s="374" customFormat="1" ht="24.95" customHeight="1" spans="1:6">
      <c r="A325" s="384" t="s">
        <v>98</v>
      </c>
      <c r="B325" s="388"/>
      <c r="C325" s="385"/>
      <c r="D325" s="243">
        <v>0</v>
      </c>
      <c r="E325" s="386"/>
      <c r="F325" s="387"/>
    </row>
    <row r="326" s="374" customFormat="1" ht="24.95" customHeight="1" spans="1:6">
      <c r="A326" s="384" t="s">
        <v>291</v>
      </c>
      <c r="B326" s="388"/>
      <c r="C326" s="385"/>
      <c r="D326" s="243">
        <v>0</v>
      </c>
      <c r="E326" s="386"/>
      <c r="F326" s="387"/>
    </row>
    <row r="327" s="374" customFormat="1" ht="24.95" customHeight="1" spans="1:6">
      <c r="A327" s="384" t="s">
        <v>292</v>
      </c>
      <c r="B327" s="388"/>
      <c r="C327" s="385"/>
      <c r="D327" s="243">
        <v>0</v>
      </c>
      <c r="E327" s="386"/>
      <c r="F327" s="387"/>
    </row>
    <row r="328" s="374" customFormat="1" ht="24.95" customHeight="1" spans="1:6">
      <c r="A328" s="384" t="s">
        <v>293</v>
      </c>
      <c r="B328" s="388"/>
      <c r="C328" s="385"/>
      <c r="D328" s="243">
        <v>0</v>
      </c>
      <c r="E328" s="386"/>
      <c r="F328" s="387"/>
    </row>
    <row r="329" s="374" customFormat="1" ht="24.95" customHeight="1" spans="1:6">
      <c r="A329" s="384" t="s">
        <v>105</v>
      </c>
      <c r="B329" s="389"/>
      <c r="C329" s="385"/>
      <c r="D329" s="243">
        <v>0</v>
      </c>
      <c r="E329" s="386"/>
      <c r="F329" s="387"/>
    </row>
    <row r="330" s="374" customFormat="1" ht="24.95" customHeight="1" spans="1:6">
      <c r="A330" s="384" t="s">
        <v>294</v>
      </c>
      <c r="B330" s="388">
        <v>285</v>
      </c>
      <c r="C330" s="385"/>
      <c r="D330" s="243">
        <v>285</v>
      </c>
      <c r="E330" s="386"/>
      <c r="F330" s="387"/>
    </row>
    <row r="331" s="374" customFormat="1" ht="24.95" customHeight="1" spans="1:6">
      <c r="A331" s="384" t="s">
        <v>295</v>
      </c>
      <c r="B331" s="388">
        <v>769</v>
      </c>
      <c r="C331" s="385"/>
      <c r="D331" s="243">
        <f>SUM(D332:D344)</f>
        <v>815</v>
      </c>
      <c r="E331" s="386"/>
      <c r="F331" s="387"/>
    </row>
    <row r="332" s="374" customFormat="1" ht="24.95" customHeight="1" spans="1:6">
      <c r="A332" s="384" t="s">
        <v>96</v>
      </c>
      <c r="B332" s="388">
        <v>400</v>
      </c>
      <c r="C332" s="385"/>
      <c r="D332" s="243">
        <v>471</v>
      </c>
      <c r="E332" s="386"/>
      <c r="F332" s="387"/>
    </row>
    <row r="333" s="374" customFormat="1" ht="24.95" customHeight="1" spans="1:6">
      <c r="A333" s="384" t="s">
        <v>97</v>
      </c>
      <c r="B333" s="388">
        <v>119</v>
      </c>
      <c r="C333" s="385"/>
      <c r="D333" s="243">
        <v>91</v>
      </c>
      <c r="E333" s="386"/>
      <c r="F333" s="387"/>
    </row>
    <row r="334" s="374" customFormat="1" ht="24.95" customHeight="1" spans="1:6">
      <c r="A334" s="384" t="s">
        <v>98</v>
      </c>
      <c r="B334" s="388"/>
      <c r="C334" s="385"/>
      <c r="D334" s="243">
        <v>0</v>
      </c>
      <c r="E334" s="386"/>
      <c r="F334" s="387"/>
    </row>
    <row r="335" s="374" customFormat="1" ht="24.95" customHeight="1" spans="1:6">
      <c r="A335" s="384" t="s">
        <v>296</v>
      </c>
      <c r="B335" s="388">
        <v>4</v>
      </c>
      <c r="C335" s="385"/>
      <c r="D335" s="243">
        <v>8</v>
      </c>
      <c r="E335" s="386"/>
      <c r="F335" s="387"/>
    </row>
    <row r="336" s="374" customFormat="1" ht="24.95" customHeight="1" spans="1:6">
      <c r="A336" s="384" t="s">
        <v>297</v>
      </c>
      <c r="B336" s="389">
        <v>15</v>
      </c>
      <c r="C336" s="385"/>
      <c r="D336" s="243">
        <v>15</v>
      </c>
      <c r="E336" s="386"/>
      <c r="F336" s="387"/>
    </row>
    <row r="337" s="374" customFormat="1" ht="24.95" customHeight="1" spans="1:6">
      <c r="A337" s="384" t="s">
        <v>298</v>
      </c>
      <c r="B337" s="389"/>
      <c r="C337" s="385"/>
      <c r="D337" s="243">
        <v>0</v>
      </c>
      <c r="E337" s="386"/>
      <c r="F337" s="387"/>
    </row>
    <row r="338" s="374" customFormat="1" ht="24.95" customHeight="1" spans="1:6">
      <c r="A338" s="384" t="s">
        <v>299</v>
      </c>
      <c r="B338" s="388">
        <v>84</v>
      </c>
      <c r="C338" s="385"/>
      <c r="D338" s="243">
        <v>94</v>
      </c>
      <c r="E338" s="386"/>
      <c r="F338" s="387"/>
    </row>
    <row r="339" s="374" customFormat="1" ht="24.95" customHeight="1" spans="1:6">
      <c r="A339" s="384" t="s">
        <v>300</v>
      </c>
      <c r="B339" s="388"/>
      <c r="C339" s="385"/>
      <c r="D339" s="243">
        <v>0</v>
      </c>
      <c r="E339" s="386"/>
      <c r="F339" s="387"/>
    </row>
    <row r="340" s="374" customFormat="1" ht="24.95" customHeight="1" spans="1:6">
      <c r="A340" s="384" t="s">
        <v>301</v>
      </c>
      <c r="B340" s="388">
        <v>19</v>
      </c>
      <c r="C340" s="385"/>
      <c r="D340" s="243">
        <v>9</v>
      </c>
      <c r="E340" s="386"/>
      <c r="F340" s="387"/>
    </row>
    <row r="341" s="374" customFormat="1" ht="24.95" customHeight="1" spans="1:6">
      <c r="A341" s="384" t="s">
        <v>302</v>
      </c>
      <c r="B341" s="388">
        <v>10</v>
      </c>
      <c r="C341" s="385"/>
      <c r="D341" s="243">
        <v>10</v>
      </c>
      <c r="E341" s="386"/>
      <c r="F341" s="387"/>
    </row>
    <row r="342" s="374" customFormat="1" ht="24.95" customHeight="1" spans="1:6">
      <c r="A342" s="384" t="s">
        <v>137</v>
      </c>
      <c r="B342" s="388"/>
      <c r="C342" s="385"/>
      <c r="D342" s="243">
        <v>0</v>
      </c>
      <c r="E342" s="386"/>
      <c r="F342" s="387"/>
    </row>
    <row r="343" s="374" customFormat="1" ht="24.95" customHeight="1" spans="1:6">
      <c r="A343" s="384" t="s">
        <v>105</v>
      </c>
      <c r="B343" s="388">
        <v>45</v>
      </c>
      <c r="C343" s="385"/>
      <c r="D343" s="243">
        <v>58</v>
      </c>
      <c r="E343" s="386"/>
      <c r="F343" s="387"/>
    </row>
    <row r="344" s="374" customFormat="1" ht="24.95" customHeight="1" spans="1:6">
      <c r="A344" s="384" t="s">
        <v>303</v>
      </c>
      <c r="B344" s="388">
        <v>73</v>
      </c>
      <c r="C344" s="385"/>
      <c r="D344" s="243">
        <v>59</v>
      </c>
      <c r="E344" s="386"/>
      <c r="F344" s="387"/>
    </row>
    <row r="345" s="374" customFormat="1" ht="24.95" customHeight="1" spans="1:6">
      <c r="A345" s="384" t="s">
        <v>304</v>
      </c>
      <c r="B345" s="389"/>
      <c r="C345" s="385"/>
      <c r="D345" s="243">
        <f>SUM(D346:D354)</f>
        <v>0</v>
      </c>
      <c r="E345" s="386"/>
      <c r="F345" s="387"/>
    </row>
    <row r="346" s="374" customFormat="1" ht="24.95" customHeight="1" spans="1:6">
      <c r="A346" s="384" t="s">
        <v>96</v>
      </c>
      <c r="B346" s="389"/>
      <c r="C346" s="385"/>
      <c r="D346" s="243">
        <v>0</v>
      </c>
      <c r="E346" s="386"/>
      <c r="F346" s="387"/>
    </row>
    <row r="347" s="374" customFormat="1" ht="24.95" customHeight="1" spans="1:6">
      <c r="A347" s="384" t="s">
        <v>97</v>
      </c>
      <c r="B347" s="389"/>
      <c r="C347" s="385"/>
      <c r="D347" s="243">
        <v>0</v>
      </c>
      <c r="E347" s="386"/>
      <c r="F347" s="387"/>
    </row>
    <row r="348" s="374" customFormat="1" ht="24.95" customHeight="1" spans="1:6">
      <c r="A348" s="384" t="s">
        <v>98</v>
      </c>
      <c r="B348" s="388"/>
      <c r="C348" s="385"/>
      <c r="D348" s="243">
        <v>0</v>
      </c>
      <c r="E348" s="386"/>
      <c r="F348" s="387"/>
    </row>
    <row r="349" s="374" customFormat="1" ht="24.95" customHeight="1" spans="1:6">
      <c r="A349" s="384" t="s">
        <v>305</v>
      </c>
      <c r="B349" s="388"/>
      <c r="C349" s="385"/>
      <c r="D349" s="243">
        <v>0</v>
      </c>
      <c r="E349" s="386"/>
      <c r="F349" s="387"/>
    </row>
    <row r="350" s="374" customFormat="1" ht="24.95" customHeight="1" spans="1:6">
      <c r="A350" s="384" t="s">
        <v>306</v>
      </c>
      <c r="B350" s="389"/>
      <c r="C350" s="385"/>
      <c r="D350" s="243">
        <v>0</v>
      </c>
      <c r="E350" s="386"/>
      <c r="F350" s="387"/>
    </row>
    <row r="351" s="374" customFormat="1" ht="24.95" customHeight="1" spans="1:6">
      <c r="A351" s="384" t="s">
        <v>307</v>
      </c>
      <c r="B351" s="389"/>
      <c r="C351" s="385"/>
      <c r="D351" s="243">
        <v>0</v>
      </c>
      <c r="E351" s="386"/>
      <c r="F351" s="387"/>
    </row>
    <row r="352" s="374" customFormat="1" ht="24.95" customHeight="1" spans="1:6">
      <c r="A352" s="384" t="s">
        <v>137</v>
      </c>
      <c r="B352" s="389"/>
      <c r="C352" s="385"/>
      <c r="D352" s="243">
        <v>0</v>
      </c>
      <c r="E352" s="386"/>
      <c r="F352" s="387"/>
    </row>
    <row r="353" s="374" customFormat="1" ht="24.95" customHeight="1" spans="1:6">
      <c r="A353" s="384" t="s">
        <v>105</v>
      </c>
      <c r="B353" s="389"/>
      <c r="C353" s="385"/>
      <c r="D353" s="243">
        <v>0</v>
      </c>
      <c r="E353" s="386"/>
      <c r="F353" s="387"/>
    </row>
    <row r="354" s="374" customFormat="1" ht="24.95" customHeight="1" spans="1:6">
      <c r="A354" s="384" t="s">
        <v>308</v>
      </c>
      <c r="B354" s="388"/>
      <c r="C354" s="385"/>
      <c r="D354" s="243">
        <v>0</v>
      </c>
      <c r="E354" s="386"/>
      <c r="F354" s="387"/>
    </row>
    <row r="355" s="374" customFormat="1" ht="24.95" customHeight="1" spans="1:6">
      <c r="A355" s="384" t="s">
        <v>309</v>
      </c>
      <c r="B355" s="388"/>
      <c r="C355" s="385"/>
      <c r="D355" s="243">
        <f>SUM(D356:D364)</f>
        <v>0</v>
      </c>
      <c r="E355" s="386"/>
      <c r="F355" s="387"/>
    </row>
    <row r="356" s="374" customFormat="1" ht="24.95" customHeight="1" spans="1:6">
      <c r="A356" s="384" t="s">
        <v>96</v>
      </c>
      <c r="B356" s="388"/>
      <c r="C356" s="385"/>
      <c r="D356" s="243">
        <v>0</v>
      </c>
      <c r="E356" s="386"/>
      <c r="F356" s="387"/>
    </row>
    <row r="357" s="374" customFormat="1" ht="24.95" customHeight="1" spans="1:6">
      <c r="A357" s="384" t="s">
        <v>97</v>
      </c>
      <c r="B357" s="388"/>
      <c r="C357" s="385"/>
      <c r="D357" s="243">
        <v>0</v>
      </c>
      <c r="E357" s="386"/>
      <c r="F357" s="387"/>
    </row>
    <row r="358" s="374" customFormat="1" ht="24.95" customHeight="1" spans="1:6">
      <c r="A358" s="384" t="s">
        <v>98</v>
      </c>
      <c r="B358" s="388"/>
      <c r="C358" s="385"/>
      <c r="D358" s="243">
        <v>0</v>
      </c>
      <c r="E358" s="386"/>
      <c r="F358" s="387"/>
    </row>
    <row r="359" s="374" customFormat="1" ht="24.95" customHeight="1" spans="1:6">
      <c r="A359" s="384" t="s">
        <v>310</v>
      </c>
      <c r="B359" s="388"/>
      <c r="C359" s="385"/>
      <c r="D359" s="243">
        <v>0</v>
      </c>
      <c r="E359" s="386"/>
      <c r="F359" s="387"/>
    </row>
    <row r="360" s="374" customFormat="1" ht="24.95" customHeight="1" spans="1:6">
      <c r="A360" s="384" t="s">
        <v>311</v>
      </c>
      <c r="B360" s="388"/>
      <c r="C360" s="385"/>
      <c r="D360" s="243">
        <v>0</v>
      </c>
      <c r="E360" s="386"/>
      <c r="F360" s="387"/>
    </row>
    <row r="361" s="374" customFormat="1" ht="24.95" customHeight="1" spans="1:6">
      <c r="A361" s="384" t="s">
        <v>312</v>
      </c>
      <c r="B361" s="388"/>
      <c r="C361" s="385"/>
      <c r="D361" s="243">
        <v>0</v>
      </c>
      <c r="E361" s="386"/>
      <c r="F361" s="387"/>
    </row>
    <row r="362" s="374" customFormat="1" ht="24.95" customHeight="1" spans="1:6">
      <c r="A362" s="384" t="s">
        <v>137</v>
      </c>
      <c r="B362" s="388"/>
      <c r="C362" s="385"/>
      <c r="D362" s="243">
        <v>0</v>
      </c>
      <c r="E362" s="386"/>
      <c r="F362" s="387"/>
    </row>
    <row r="363" s="374" customFormat="1" ht="24.95" customHeight="1" spans="1:6">
      <c r="A363" s="384" t="s">
        <v>105</v>
      </c>
      <c r="B363" s="388"/>
      <c r="C363" s="385"/>
      <c r="D363" s="243">
        <v>0</v>
      </c>
      <c r="E363" s="386"/>
      <c r="F363" s="387"/>
    </row>
    <row r="364" s="374" customFormat="1" ht="24.95" customHeight="1" spans="1:6">
      <c r="A364" s="384" t="s">
        <v>313</v>
      </c>
      <c r="B364" s="388"/>
      <c r="C364" s="385"/>
      <c r="D364" s="243">
        <v>0</v>
      </c>
      <c r="E364" s="386"/>
      <c r="F364" s="387"/>
    </row>
    <row r="365" s="374" customFormat="1" ht="24.95" customHeight="1" spans="1:6">
      <c r="A365" s="384" t="s">
        <v>314</v>
      </c>
      <c r="B365" s="388"/>
      <c r="C365" s="385"/>
      <c r="D365" s="243">
        <f>SUM(D366:D372)</f>
        <v>0</v>
      </c>
      <c r="E365" s="386"/>
      <c r="F365" s="387"/>
    </row>
    <row r="366" s="374" customFormat="1" ht="24.95" customHeight="1" spans="1:6">
      <c r="A366" s="384" t="s">
        <v>96</v>
      </c>
      <c r="B366" s="388"/>
      <c r="C366" s="385"/>
      <c r="D366" s="243">
        <v>0</v>
      </c>
      <c r="E366" s="386"/>
      <c r="F366" s="387"/>
    </row>
    <row r="367" s="374" customFormat="1" ht="24.95" customHeight="1" spans="1:6">
      <c r="A367" s="384" t="s">
        <v>97</v>
      </c>
      <c r="B367" s="388"/>
      <c r="C367" s="385"/>
      <c r="D367" s="243">
        <v>0</v>
      </c>
      <c r="E367" s="386"/>
      <c r="F367" s="387"/>
    </row>
    <row r="368" s="374" customFormat="1" ht="24.95" customHeight="1" spans="1:6">
      <c r="A368" s="384" t="s">
        <v>98</v>
      </c>
      <c r="B368" s="388"/>
      <c r="C368" s="385"/>
      <c r="D368" s="243">
        <v>0</v>
      </c>
      <c r="E368" s="386"/>
      <c r="F368" s="387"/>
    </row>
    <row r="369" s="374" customFormat="1" ht="24.95" customHeight="1" spans="1:6">
      <c r="A369" s="384" t="s">
        <v>315</v>
      </c>
      <c r="B369" s="388"/>
      <c r="C369" s="385"/>
      <c r="D369" s="243">
        <v>0</v>
      </c>
      <c r="E369" s="386"/>
      <c r="F369" s="387"/>
    </row>
    <row r="370" s="374" customFormat="1" ht="24.95" customHeight="1" spans="1:6">
      <c r="A370" s="384" t="s">
        <v>316</v>
      </c>
      <c r="B370" s="388"/>
      <c r="C370" s="385"/>
      <c r="D370" s="243">
        <v>0</v>
      </c>
      <c r="E370" s="386"/>
      <c r="F370" s="387"/>
    </row>
    <row r="371" s="374" customFormat="1" ht="24.95" customHeight="1" spans="1:6">
      <c r="A371" s="384" t="s">
        <v>105</v>
      </c>
      <c r="B371" s="388"/>
      <c r="C371" s="385"/>
      <c r="D371" s="243">
        <v>0</v>
      </c>
      <c r="E371" s="386"/>
      <c r="F371" s="387"/>
    </row>
    <row r="372" s="374" customFormat="1" ht="24.95" customHeight="1" spans="1:6">
      <c r="A372" s="384" t="s">
        <v>317</v>
      </c>
      <c r="B372" s="388"/>
      <c r="C372" s="385"/>
      <c r="D372" s="243">
        <v>0</v>
      </c>
      <c r="E372" s="386"/>
      <c r="F372" s="387"/>
    </row>
    <row r="373" s="374" customFormat="1" ht="24.95" customHeight="1" spans="1:6">
      <c r="A373" s="384" t="s">
        <v>318</v>
      </c>
      <c r="B373" s="388"/>
      <c r="C373" s="385"/>
      <c r="D373" s="243">
        <f>SUM(D374:D378)</f>
        <v>0</v>
      </c>
      <c r="E373" s="386"/>
      <c r="F373" s="387"/>
    </row>
    <row r="374" s="374" customFormat="1" ht="24.95" customHeight="1" spans="1:6">
      <c r="A374" s="384" t="s">
        <v>96</v>
      </c>
      <c r="B374" s="388"/>
      <c r="C374" s="385"/>
      <c r="D374" s="243">
        <v>0</v>
      </c>
      <c r="E374" s="386"/>
      <c r="F374" s="387"/>
    </row>
    <row r="375" s="374" customFormat="1" ht="24.95" customHeight="1" spans="1:6">
      <c r="A375" s="384" t="s">
        <v>97</v>
      </c>
      <c r="B375" s="388"/>
      <c r="C375" s="385"/>
      <c r="D375" s="243">
        <v>0</v>
      </c>
      <c r="E375" s="386"/>
      <c r="F375" s="387"/>
    </row>
    <row r="376" s="374" customFormat="1" ht="24.95" customHeight="1" spans="1:6">
      <c r="A376" s="384" t="s">
        <v>137</v>
      </c>
      <c r="B376" s="388"/>
      <c r="C376" s="385"/>
      <c r="D376" s="243">
        <v>0</v>
      </c>
      <c r="E376" s="386"/>
      <c r="F376" s="387"/>
    </row>
    <row r="377" s="374" customFormat="1" ht="24.95" customHeight="1" spans="1:6">
      <c r="A377" s="384" t="s">
        <v>319</v>
      </c>
      <c r="B377" s="388"/>
      <c r="C377" s="385"/>
      <c r="D377" s="243">
        <v>0</v>
      </c>
      <c r="E377" s="386"/>
      <c r="F377" s="387"/>
    </row>
    <row r="378" s="374" customFormat="1" ht="24.95" customHeight="1" spans="1:6">
      <c r="A378" s="384" t="s">
        <v>320</v>
      </c>
      <c r="B378" s="388"/>
      <c r="C378" s="385"/>
      <c r="D378" s="243">
        <v>0</v>
      </c>
      <c r="E378" s="386"/>
      <c r="F378" s="387"/>
    </row>
    <row r="379" s="374" customFormat="1" ht="24.95" customHeight="1" spans="1:6">
      <c r="A379" s="384" t="s">
        <v>321</v>
      </c>
      <c r="B379" s="388">
        <v>200</v>
      </c>
      <c r="C379" s="385"/>
      <c r="D379" s="243">
        <f>SUM(D380:D381)</f>
        <v>345</v>
      </c>
      <c r="E379" s="386"/>
      <c r="F379" s="387"/>
    </row>
    <row r="380" s="374" customFormat="1" ht="24.95" customHeight="1" spans="1:6">
      <c r="A380" s="384" t="s">
        <v>322</v>
      </c>
      <c r="B380" s="388"/>
      <c r="C380" s="385"/>
      <c r="D380" s="243">
        <v>0</v>
      </c>
      <c r="E380" s="386"/>
      <c r="F380" s="387"/>
    </row>
    <row r="381" s="374" customFormat="1" ht="24.95" customHeight="1" spans="1:6">
      <c r="A381" s="384" t="s">
        <v>323</v>
      </c>
      <c r="B381" s="388">
        <v>200</v>
      </c>
      <c r="C381" s="385"/>
      <c r="D381" s="243">
        <v>345</v>
      </c>
      <c r="E381" s="386"/>
      <c r="F381" s="387"/>
    </row>
    <row r="382" s="374" customFormat="1" ht="24.95" customHeight="1" spans="1:6">
      <c r="A382" s="384" t="s">
        <v>324</v>
      </c>
      <c r="B382" s="388">
        <v>71965</v>
      </c>
      <c r="C382" s="385">
        <v>72157</v>
      </c>
      <c r="D382" s="243">
        <f>SUM(D383,D388,D395,D401,D407,D411,D415,D419,D425,D432)</f>
        <v>72157</v>
      </c>
      <c r="E382" s="386">
        <v>1</v>
      </c>
      <c r="F382" s="387"/>
    </row>
    <row r="383" s="374" customFormat="1" ht="24.95" customHeight="1" spans="1:6">
      <c r="A383" s="384" t="s">
        <v>325</v>
      </c>
      <c r="B383" s="388">
        <v>1440</v>
      </c>
      <c r="C383" s="385"/>
      <c r="D383" s="243">
        <f>SUM(D384:D387)</f>
        <v>1327</v>
      </c>
      <c r="E383" s="386"/>
      <c r="F383" s="387"/>
    </row>
    <row r="384" s="374" customFormat="1" ht="24.95" customHeight="1" spans="1:6">
      <c r="A384" s="384" t="s">
        <v>96</v>
      </c>
      <c r="B384" s="388">
        <v>428</v>
      </c>
      <c r="C384" s="385"/>
      <c r="D384" s="243">
        <v>329</v>
      </c>
      <c r="E384" s="386"/>
      <c r="F384" s="387"/>
    </row>
    <row r="385" s="374" customFormat="1" ht="24.95" customHeight="1" spans="1:6">
      <c r="A385" s="384" t="s">
        <v>97</v>
      </c>
      <c r="B385" s="388"/>
      <c r="C385" s="385"/>
      <c r="D385" s="243">
        <v>0</v>
      </c>
      <c r="E385" s="386"/>
      <c r="F385" s="387"/>
    </row>
    <row r="386" s="374" customFormat="1" ht="24.95" customHeight="1" spans="1:6">
      <c r="A386" s="384" t="s">
        <v>98</v>
      </c>
      <c r="B386" s="388"/>
      <c r="C386" s="385"/>
      <c r="D386" s="243">
        <v>0</v>
      </c>
      <c r="E386" s="386"/>
      <c r="F386" s="387"/>
    </row>
    <row r="387" s="374" customFormat="1" ht="24.95" customHeight="1" spans="1:6">
      <c r="A387" s="384" t="s">
        <v>326</v>
      </c>
      <c r="B387" s="388">
        <v>1012</v>
      </c>
      <c r="C387" s="385"/>
      <c r="D387" s="243">
        <v>998</v>
      </c>
      <c r="E387" s="386"/>
      <c r="F387" s="387"/>
    </row>
    <row r="388" s="374" customFormat="1" ht="24.95" customHeight="1" spans="1:6">
      <c r="A388" s="384" t="s">
        <v>327</v>
      </c>
      <c r="B388" s="388">
        <v>64862</v>
      </c>
      <c r="C388" s="385"/>
      <c r="D388" s="243">
        <f>SUM(D389:D394)</f>
        <v>63464</v>
      </c>
      <c r="E388" s="386"/>
      <c r="F388" s="387"/>
    </row>
    <row r="389" s="374" customFormat="1" ht="24.95" customHeight="1" spans="1:6">
      <c r="A389" s="384" t="s">
        <v>328</v>
      </c>
      <c r="B389" s="388">
        <v>3332</v>
      </c>
      <c r="C389" s="385"/>
      <c r="D389" s="243">
        <v>4085</v>
      </c>
      <c r="E389" s="386"/>
      <c r="F389" s="387"/>
    </row>
    <row r="390" s="374" customFormat="1" ht="24.95" customHeight="1" spans="1:6">
      <c r="A390" s="384" t="s">
        <v>329</v>
      </c>
      <c r="B390" s="388">
        <v>25388</v>
      </c>
      <c r="C390" s="385"/>
      <c r="D390" s="243">
        <v>31035</v>
      </c>
      <c r="E390" s="386"/>
      <c r="F390" s="387"/>
    </row>
    <row r="391" s="374" customFormat="1" ht="24.95" customHeight="1" spans="1:6">
      <c r="A391" s="384" t="s">
        <v>330</v>
      </c>
      <c r="B391" s="388">
        <v>15696</v>
      </c>
      <c r="C391" s="385"/>
      <c r="D391" s="243">
        <v>20108</v>
      </c>
      <c r="E391" s="386"/>
      <c r="F391" s="387"/>
    </row>
    <row r="392" s="374" customFormat="1" ht="24.95" customHeight="1" spans="1:6">
      <c r="A392" s="384" t="s">
        <v>331</v>
      </c>
      <c r="B392" s="388">
        <v>7554</v>
      </c>
      <c r="C392" s="385"/>
      <c r="D392" s="243">
        <v>8193</v>
      </c>
      <c r="E392" s="386"/>
      <c r="F392" s="387"/>
    </row>
    <row r="393" s="374" customFormat="1" ht="24.95" customHeight="1" spans="1:6">
      <c r="A393" s="384" t="s">
        <v>332</v>
      </c>
      <c r="B393" s="393"/>
      <c r="C393" s="385"/>
      <c r="D393" s="243">
        <v>0</v>
      </c>
      <c r="E393" s="386"/>
      <c r="F393" s="387"/>
    </row>
    <row r="394" s="374" customFormat="1" ht="24.95" customHeight="1" spans="1:6">
      <c r="A394" s="384" t="s">
        <v>333</v>
      </c>
      <c r="B394" s="388">
        <v>12892</v>
      </c>
      <c r="C394" s="385"/>
      <c r="D394" s="243">
        <v>43</v>
      </c>
      <c r="E394" s="386"/>
      <c r="F394" s="387"/>
    </row>
    <row r="395" s="374" customFormat="1" ht="24.95" customHeight="1" spans="1:6">
      <c r="A395" s="384" t="s">
        <v>334</v>
      </c>
      <c r="B395" s="388">
        <v>1682</v>
      </c>
      <c r="C395" s="385"/>
      <c r="D395" s="243">
        <f>SUM(D396:D400)</f>
        <v>2508</v>
      </c>
      <c r="E395" s="386"/>
      <c r="F395" s="387"/>
    </row>
    <row r="396" s="374" customFormat="1" ht="24.95" customHeight="1" spans="1:6">
      <c r="A396" s="384" t="s">
        <v>335</v>
      </c>
      <c r="B396" s="389"/>
      <c r="C396" s="385"/>
      <c r="D396" s="243">
        <v>0</v>
      </c>
      <c r="E396" s="386"/>
      <c r="F396" s="387"/>
    </row>
    <row r="397" s="374" customFormat="1" ht="24.95" customHeight="1" spans="1:6">
      <c r="A397" s="384" t="s">
        <v>336</v>
      </c>
      <c r="B397" s="389">
        <v>1526</v>
      </c>
      <c r="C397" s="385"/>
      <c r="D397" s="243">
        <v>2385</v>
      </c>
      <c r="E397" s="386"/>
      <c r="F397" s="387"/>
    </row>
    <row r="398" s="374" customFormat="1" ht="24.95" customHeight="1" spans="1:6">
      <c r="A398" s="384" t="s">
        <v>337</v>
      </c>
      <c r="B398" s="389"/>
      <c r="C398" s="385"/>
      <c r="D398" s="243">
        <v>0</v>
      </c>
      <c r="E398" s="386"/>
      <c r="F398" s="387"/>
    </row>
    <row r="399" s="374" customFormat="1" ht="24.95" customHeight="1" spans="1:6">
      <c r="A399" s="384" t="s">
        <v>338</v>
      </c>
      <c r="B399" s="389"/>
      <c r="C399" s="385"/>
      <c r="D399" s="243">
        <v>0</v>
      </c>
      <c r="E399" s="386"/>
      <c r="F399" s="387"/>
    </row>
    <row r="400" s="374" customFormat="1" ht="24.95" customHeight="1" spans="1:6">
      <c r="A400" s="384" t="s">
        <v>339</v>
      </c>
      <c r="B400" s="389">
        <v>155</v>
      </c>
      <c r="C400" s="385"/>
      <c r="D400" s="243">
        <v>123</v>
      </c>
      <c r="E400" s="386"/>
      <c r="F400" s="387"/>
    </row>
    <row r="401" s="374" customFormat="1" ht="24.95" customHeight="1" spans="1:6">
      <c r="A401" s="384" t="s">
        <v>340</v>
      </c>
      <c r="B401" s="388"/>
      <c r="C401" s="385"/>
      <c r="D401" s="243">
        <f>SUM(D402:D406)</f>
        <v>0</v>
      </c>
      <c r="E401" s="386"/>
      <c r="F401" s="387"/>
    </row>
    <row r="402" s="374" customFormat="1" ht="24.95" customHeight="1" spans="1:6">
      <c r="A402" s="384" t="s">
        <v>341</v>
      </c>
      <c r="B402" s="388"/>
      <c r="C402" s="385"/>
      <c r="D402" s="243">
        <v>0</v>
      </c>
      <c r="E402" s="386"/>
      <c r="F402" s="387"/>
    </row>
    <row r="403" s="374" customFormat="1" ht="24.95" customHeight="1" spans="1:6">
      <c r="A403" s="384" t="s">
        <v>342</v>
      </c>
      <c r="B403" s="389"/>
      <c r="C403" s="385"/>
      <c r="D403" s="243">
        <v>0</v>
      </c>
      <c r="E403" s="386"/>
      <c r="F403" s="387"/>
    </row>
    <row r="404" s="374" customFormat="1" ht="24.95" customHeight="1" spans="1:6">
      <c r="A404" s="384" t="s">
        <v>343</v>
      </c>
      <c r="B404" s="389"/>
      <c r="C404" s="385"/>
      <c r="D404" s="243">
        <v>0</v>
      </c>
      <c r="E404" s="386"/>
      <c r="F404" s="387"/>
    </row>
    <row r="405" s="374" customFormat="1" ht="24.95" customHeight="1" spans="1:6">
      <c r="A405" s="384" t="s">
        <v>344</v>
      </c>
      <c r="B405" s="389"/>
      <c r="C405" s="385"/>
      <c r="D405" s="243">
        <v>0</v>
      </c>
      <c r="E405" s="386"/>
      <c r="F405" s="387"/>
    </row>
    <row r="406" s="374" customFormat="1" ht="24.95" customHeight="1" spans="1:6">
      <c r="A406" s="384" t="s">
        <v>345</v>
      </c>
      <c r="B406" s="389"/>
      <c r="C406" s="385"/>
      <c r="D406" s="243">
        <v>0</v>
      </c>
      <c r="E406" s="386"/>
      <c r="F406" s="387"/>
    </row>
    <row r="407" s="374" customFormat="1" ht="24.95" customHeight="1" spans="1:6">
      <c r="A407" s="384" t="s">
        <v>346</v>
      </c>
      <c r="B407" s="389"/>
      <c r="C407" s="385"/>
      <c r="D407" s="243">
        <f>SUM(D408:D410)</f>
        <v>0</v>
      </c>
      <c r="E407" s="386"/>
      <c r="F407" s="387"/>
    </row>
    <row r="408" s="374" customFormat="1" ht="24.95" customHeight="1" spans="1:6">
      <c r="A408" s="384" t="s">
        <v>347</v>
      </c>
      <c r="B408" s="389"/>
      <c r="C408" s="385"/>
      <c r="D408" s="243">
        <v>0</v>
      </c>
      <c r="E408" s="386"/>
      <c r="F408" s="387"/>
    </row>
    <row r="409" s="374" customFormat="1" ht="24.95" customHeight="1" spans="1:6">
      <c r="A409" s="384" t="s">
        <v>348</v>
      </c>
      <c r="B409" s="388"/>
      <c r="C409" s="385"/>
      <c r="D409" s="243">
        <v>0</v>
      </c>
      <c r="E409" s="386"/>
      <c r="F409" s="387"/>
    </row>
    <row r="410" s="374" customFormat="1" ht="24.95" customHeight="1" spans="1:6">
      <c r="A410" s="384" t="s">
        <v>349</v>
      </c>
      <c r="B410" s="388"/>
      <c r="C410" s="385"/>
      <c r="D410" s="243">
        <v>0</v>
      </c>
      <c r="E410" s="386"/>
      <c r="F410" s="387"/>
    </row>
    <row r="411" s="374" customFormat="1" ht="24.95" customHeight="1" spans="1:6">
      <c r="A411" s="384" t="s">
        <v>350</v>
      </c>
      <c r="B411" s="388"/>
      <c r="C411" s="385"/>
      <c r="D411" s="243">
        <f>SUM(D412:D414)</f>
        <v>0</v>
      </c>
      <c r="E411" s="386"/>
      <c r="F411" s="387"/>
    </row>
    <row r="412" s="374" customFormat="1" ht="24.95" customHeight="1" spans="1:6">
      <c r="A412" s="384" t="s">
        <v>351</v>
      </c>
      <c r="B412" s="389"/>
      <c r="C412" s="385"/>
      <c r="D412" s="243">
        <v>0</v>
      </c>
      <c r="E412" s="386"/>
      <c r="F412" s="387"/>
    </row>
    <row r="413" s="374" customFormat="1" ht="24.95" customHeight="1" spans="1:6">
      <c r="A413" s="384" t="s">
        <v>352</v>
      </c>
      <c r="B413" s="389"/>
      <c r="C413" s="385"/>
      <c r="D413" s="243">
        <v>0</v>
      </c>
      <c r="E413" s="386"/>
      <c r="F413" s="387"/>
    </row>
    <row r="414" s="374" customFormat="1" ht="24.95" customHeight="1" spans="1:6">
      <c r="A414" s="384" t="s">
        <v>353</v>
      </c>
      <c r="B414" s="388"/>
      <c r="C414" s="385"/>
      <c r="D414" s="243">
        <v>0</v>
      </c>
      <c r="E414" s="386"/>
      <c r="F414" s="387"/>
    </row>
    <row r="415" s="374" customFormat="1" ht="24.95" customHeight="1" spans="1:6">
      <c r="A415" s="384" t="s">
        <v>354</v>
      </c>
      <c r="B415" s="389">
        <v>316</v>
      </c>
      <c r="C415" s="385"/>
      <c r="D415" s="243">
        <f>SUM(D416:D418)</f>
        <v>397</v>
      </c>
      <c r="E415" s="386"/>
      <c r="F415" s="387"/>
    </row>
    <row r="416" s="374" customFormat="1" ht="24.95" customHeight="1" spans="1:6">
      <c r="A416" s="384" t="s">
        <v>355</v>
      </c>
      <c r="B416" s="388">
        <v>316</v>
      </c>
      <c r="C416" s="385"/>
      <c r="D416" s="243">
        <v>397</v>
      </c>
      <c r="E416" s="386"/>
      <c r="F416" s="387"/>
    </row>
    <row r="417" s="374" customFormat="1" ht="24.95" customHeight="1" spans="1:6">
      <c r="A417" s="384" t="s">
        <v>356</v>
      </c>
      <c r="B417" s="388"/>
      <c r="C417" s="385"/>
      <c r="D417" s="243">
        <v>0</v>
      </c>
      <c r="E417" s="386"/>
      <c r="F417" s="387"/>
    </row>
    <row r="418" s="374" customFormat="1" ht="24.95" customHeight="1" spans="1:6">
      <c r="A418" s="384" t="s">
        <v>357</v>
      </c>
      <c r="B418" s="388"/>
      <c r="C418" s="385"/>
      <c r="D418" s="243">
        <v>0</v>
      </c>
      <c r="E418" s="386"/>
      <c r="F418" s="387"/>
    </row>
    <row r="419" s="374" customFormat="1" ht="24.95" customHeight="1" spans="1:6">
      <c r="A419" s="384" t="s">
        <v>358</v>
      </c>
      <c r="B419" s="388">
        <v>866</v>
      </c>
      <c r="C419" s="385"/>
      <c r="D419" s="243">
        <f>SUM(D420:D424)</f>
        <v>916</v>
      </c>
      <c r="E419" s="386"/>
      <c r="F419" s="387"/>
    </row>
    <row r="420" s="374" customFormat="1" ht="24.95" customHeight="1" spans="1:6">
      <c r="A420" s="384" t="s">
        <v>359</v>
      </c>
      <c r="B420" s="388">
        <v>619</v>
      </c>
      <c r="C420" s="385"/>
      <c r="D420" s="243">
        <v>669</v>
      </c>
      <c r="E420" s="386"/>
      <c r="F420" s="387"/>
    </row>
    <row r="421" s="374" customFormat="1" ht="24.95" customHeight="1" spans="1:6">
      <c r="A421" s="384" t="s">
        <v>360</v>
      </c>
      <c r="B421" s="388">
        <v>247</v>
      </c>
      <c r="C421" s="385"/>
      <c r="D421" s="243">
        <v>152</v>
      </c>
      <c r="E421" s="386"/>
      <c r="F421" s="387"/>
    </row>
    <row r="422" s="374" customFormat="1" ht="24.95" customHeight="1" spans="1:6">
      <c r="A422" s="384" t="s">
        <v>361</v>
      </c>
      <c r="B422" s="388"/>
      <c r="C422" s="385"/>
      <c r="D422" s="243">
        <v>95</v>
      </c>
      <c r="E422" s="386"/>
      <c r="F422" s="387"/>
    </row>
    <row r="423" s="374" customFormat="1" ht="24.95" customHeight="1" spans="1:6">
      <c r="A423" s="384" t="s">
        <v>362</v>
      </c>
      <c r="B423" s="388"/>
      <c r="C423" s="385"/>
      <c r="D423" s="243">
        <v>0</v>
      </c>
      <c r="E423" s="386"/>
      <c r="F423" s="387"/>
    </row>
    <row r="424" s="374" customFormat="1" ht="24.95" customHeight="1" spans="1:6">
      <c r="A424" s="384" t="s">
        <v>363</v>
      </c>
      <c r="B424" s="388"/>
      <c r="C424" s="385"/>
      <c r="D424" s="243">
        <v>0</v>
      </c>
      <c r="E424" s="386"/>
      <c r="F424" s="387"/>
    </row>
    <row r="425" s="374" customFormat="1" ht="24.95" customHeight="1" spans="1:6">
      <c r="A425" s="384" t="s">
        <v>364</v>
      </c>
      <c r="B425" s="388">
        <v>2800</v>
      </c>
      <c r="C425" s="385"/>
      <c r="D425" s="243">
        <f>SUM(D426:D431)</f>
        <v>3544</v>
      </c>
      <c r="E425" s="386"/>
      <c r="F425" s="387"/>
    </row>
    <row r="426" s="374" customFormat="1" ht="24.95" customHeight="1" spans="1:6">
      <c r="A426" s="384" t="s">
        <v>365</v>
      </c>
      <c r="B426" s="388"/>
      <c r="C426" s="385"/>
      <c r="D426" s="243">
        <v>0</v>
      </c>
      <c r="E426" s="386"/>
      <c r="F426" s="387"/>
    </row>
    <row r="427" s="374" customFormat="1" ht="24.95" customHeight="1" spans="1:6">
      <c r="A427" s="384" t="s">
        <v>366</v>
      </c>
      <c r="B427" s="388"/>
      <c r="C427" s="385"/>
      <c r="D427" s="243">
        <v>0</v>
      </c>
      <c r="E427" s="386"/>
      <c r="F427" s="387"/>
    </row>
    <row r="428" s="374" customFormat="1" ht="24.95" customHeight="1" spans="1:6">
      <c r="A428" s="384" t="s">
        <v>367</v>
      </c>
      <c r="B428" s="388"/>
      <c r="C428" s="385"/>
      <c r="D428" s="243">
        <v>0</v>
      </c>
      <c r="E428" s="386"/>
      <c r="F428" s="387"/>
    </row>
    <row r="429" s="374" customFormat="1" ht="24.95" customHeight="1" spans="1:6">
      <c r="A429" s="384" t="s">
        <v>368</v>
      </c>
      <c r="B429" s="388"/>
      <c r="C429" s="385"/>
      <c r="D429" s="243">
        <v>0</v>
      </c>
      <c r="E429" s="386"/>
      <c r="F429" s="387"/>
    </row>
    <row r="430" s="374" customFormat="1" ht="24.95" customHeight="1" spans="1:6">
      <c r="A430" s="384" t="s">
        <v>369</v>
      </c>
      <c r="B430" s="388"/>
      <c r="C430" s="385"/>
      <c r="D430" s="243">
        <v>0</v>
      </c>
      <c r="E430" s="386"/>
      <c r="F430" s="387"/>
    </row>
    <row r="431" s="374" customFormat="1" ht="24.95" customHeight="1" spans="1:6">
      <c r="A431" s="384" t="s">
        <v>370</v>
      </c>
      <c r="B431" s="388">
        <v>2800</v>
      </c>
      <c r="C431" s="385"/>
      <c r="D431" s="243">
        <v>3544</v>
      </c>
      <c r="E431" s="386"/>
      <c r="F431" s="387"/>
    </row>
    <row r="432" s="374" customFormat="1" ht="24.95" customHeight="1" spans="1:6">
      <c r="A432" s="384" t="s">
        <v>371</v>
      </c>
      <c r="B432" s="388">
        <v>1</v>
      </c>
      <c r="C432" s="385"/>
      <c r="D432" s="243">
        <f>D433</f>
        <v>1</v>
      </c>
      <c r="E432" s="386"/>
      <c r="F432" s="387"/>
    </row>
    <row r="433" s="374" customFormat="1" ht="24.95" customHeight="1" spans="1:6">
      <c r="A433" s="384" t="s">
        <v>372</v>
      </c>
      <c r="B433" s="389">
        <v>1</v>
      </c>
      <c r="C433" s="385"/>
      <c r="D433" s="243">
        <v>1</v>
      </c>
      <c r="E433" s="386"/>
      <c r="F433" s="387"/>
    </row>
    <row r="434" s="374" customFormat="1" ht="24.95" customHeight="1" spans="1:6">
      <c r="A434" s="384" t="s">
        <v>373</v>
      </c>
      <c r="B434" s="389">
        <v>234</v>
      </c>
      <c r="C434" s="385">
        <v>155</v>
      </c>
      <c r="D434" s="243">
        <f>SUM(D435,D440,D449,D455,D460,D465,D470,D477,D481,D485)</f>
        <v>155</v>
      </c>
      <c r="E434" s="386">
        <v>1</v>
      </c>
      <c r="F434" s="387"/>
    </row>
    <row r="435" s="374" customFormat="1" ht="24.95" customHeight="1" spans="1:6">
      <c r="A435" s="384" t="s">
        <v>374</v>
      </c>
      <c r="B435" s="388">
        <v>44</v>
      </c>
      <c r="C435" s="385"/>
      <c r="D435" s="243">
        <f>SUM(D436:D439)</f>
        <v>50</v>
      </c>
      <c r="E435" s="386"/>
      <c r="F435" s="387"/>
    </row>
    <row r="436" s="374" customFormat="1" ht="24.95" customHeight="1" spans="1:6">
      <c r="A436" s="384" t="s">
        <v>96</v>
      </c>
      <c r="B436" s="388"/>
      <c r="C436" s="385"/>
      <c r="D436" s="243">
        <v>0</v>
      </c>
      <c r="E436" s="386"/>
      <c r="F436" s="387"/>
    </row>
    <row r="437" s="374" customFormat="1" ht="24.95" customHeight="1" spans="1:6">
      <c r="A437" s="384" t="s">
        <v>97</v>
      </c>
      <c r="B437" s="389">
        <v>15</v>
      </c>
      <c r="C437" s="385"/>
      <c r="D437" s="243">
        <v>20</v>
      </c>
      <c r="E437" s="386"/>
      <c r="F437" s="387"/>
    </row>
    <row r="438" s="374" customFormat="1" ht="24.95" customHeight="1" spans="1:6">
      <c r="A438" s="384" t="s">
        <v>98</v>
      </c>
      <c r="B438" s="389"/>
      <c r="C438" s="385"/>
      <c r="D438" s="243">
        <v>0</v>
      </c>
      <c r="E438" s="386"/>
      <c r="F438" s="387"/>
    </row>
    <row r="439" s="374" customFormat="1" ht="24.95" customHeight="1" spans="1:6">
      <c r="A439" s="384" t="s">
        <v>375</v>
      </c>
      <c r="B439" s="389">
        <v>29</v>
      </c>
      <c r="C439" s="385"/>
      <c r="D439" s="243">
        <v>30</v>
      </c>
      <c r="E439" s="386"/>
      <c r="F439" s="387"/>
    </row>
    <row r="440" s="374" customFormat="1" ht="24.95" customHeight="1" spans="1:6">
      <c r="A440" s="384" t="s">
        <v>376</v>
      </c>
      <c r="B440" s="388"/>
      <c r="C440" s="385"/>
      <c r="D440" s="243">
        <f>SUM(D441:D448)</f>
        <v>0</v>
      </c>
      <c r="E440" s="386"/>
      <c r="F440" s="387"/>
    </row>
    <row r="441" s="374" customFormat="1" ht="24.95" customHeight="1" spans="1:6">
      <c r="A441" s="384" t="s">
        <v>377</v>
      </c>
      <c r="B441" s="388"/>
      <c r="C441" s="385"/>
      <c r="D441" s="243">
        <v>0</v>
      </c>
      <c r="E441" s="386"/>
      <c r="F441" s="387"/>
    </row>
    <row r="442" s="374" customFormat="1" ht="24.95" customHeight="1" spans="1:6">
      <c r="A442" s="384" t="s">
        <v>378</v>
      </c>
      <c r="B442" s="388"/>
      <c r="C442" s="385"/>
      <c r="D442" s="243">
        <v>0</v>
      </c>
      <c r="E442" s="386"/>
      <c r="F442" s="387"/>
    </row>
    <row r="443" s="374" customFormat="1" ht="24.95" customHeight="1" spans="1:6">
      <c r="A443" s="384" t="s">
        <v>379</v>
      </c>
      <c r="B443" s="389"/>
      <c r="C443" s="385"/>
      <c r="D443" s="243">
        <v>0</v>
      </c>
      <c r="E443" s="386"/>
      <c r="F443" s="387"/>
    </row>
    <row r="444" s="374" customFormat="1" ht="24.95" customHeight="1" spans="1:6">
      <c r="A444" s="384" t="s">
        <v>380</v>
      </c>
      <c r="B444" s="388"/>
      <c r="C444" s="385"/>
      <c r="D444" s="243">
        <v>0</v>
      </c>
      <c r="E444" s="386"/>
      <c r="F444" s="387"/>
    </row>
    <row r="445" s="374" customFormat="1" ht="24.95" customHeight="1" spans="1:6">
      <c r="A445" s="384" t="s">
        <v>381</v>
      </c>
      <c r="B445" s="388"/>
      <c r="C445" s="385"/>
      <c r="D445" s="243">
        <v>0</v>
      </c>
      <c r="E445" s="386"/>
      <c r="F445" s="387"/>
    </row>
    <row r="446" s="374" customFormat="1" ht="24.95" customHeight="1" spans="1:6">
      <c r="A446" s="384" t="s">
        <v>382</v>
      </c>
      <c r="B446" s="388"/>
      <c r="C446" s="385"/>
      <c r="D446" s="243">
        <v>0</v>
      </c>
      <c r="E446" s="386"/>
      <c r="F446" s="387"/>
    </row>
    <row r="447" s="374" customFormat="1" ht="24.95" customHeight="1" spans="1:6">
      <c r="A447" s="384" t="s">
        <v>383</v>
      </c>
      <c r="B447" s="388"/>
      <c r="C447" s="385"/>
      <c r="D447" s="243">
        <v>0</v>
      </c>
      <c r="E447" s="386"/>
      <c r="F447" s="387"/>
    </row>
    <row r="448" s="374" customFormat="1" ht="24.95" customHeight="1" spans="1:6">
      <c r="A448" s="384" t="s">
        <v>384</v>
      </c>
      <c r="B448" s="388"/>
      <c r="C448" s="385"/>
      <c r="D448" s="243">
        <v>0</v>
      </c>
      <c r="E448" s="386"/>
      <c r="F448" s="387"/>
    </row>
    <row r="449" s="374" customFormat="1" ht="24.95" customHeight="1" spans="1:6">
      <c r="A449" s="384" t="s">
        <v>385</v>
      </c>
      <c r="B449" s="389"/>
      <c r="C449" s="385"/>
      <c r="D449" s="243">
        <f>SUM(D450:D454)</f>
        <v>0</v>
      </c>
      <c r="E449" s="386"/>
      <c r="F449" s="387"/>
    </row>
    <row r="450" s="374" customFormat="1" ht="24.95" customHeight="1" spans="1:6">
      <c r="A450" s="384" t="s">
        <v>377</v>
      </c>
      <c r="B450" s="389"/>
      <c r="C450" s="385"/>
      <c r="D450" s="243">
        <v>0</v>
      </c>
      <c r="E450" s="386"/>
      <c r="F450" s="387"/>
    </row>
    <row r="451" s="374" customFormat="1" ht="24.95" customHeight="1" spans="1:6">
      <c r="A451" s="384" t="s">
        <v>386</v>
      </c>
      <c r="B451" s="389"/>
      <c r="C451" s="385"/>
      <c r="D451" s="243">
        <v>0</v>
      </c>
      <c r="E451" s="386"/>
      <c r="F451" s="387"/>
    </row>
    <row r="452" s="374" customFormat="1" ht="24.95" customHeight="1" spans="1:6">
      <c r="A452" s="384" t="s">
        <v>387</v>
      </c>
      <c r="B452" s="389"/>
      <c r="C452" s="385"/>
      <c r="D452" s="243">
        <v>0</v>
      </c>
      <c r="E452" s="386"/>
      <c r="F452" s="387"/>
    </row>
    <row r="453" s="374" customFormat="1" ht="24.95" customHeight="1" spans="1:6">
      <c r="A453" s="384" t="s">
        <v>388</v>
      </c>
      <c r="B453" s="389"/>
      <c r="C453" s="385"/>
      <c r="D453" s="243">
        <v>0</v>
      </c>
      <c r="E453" s="386"/>
      <c r="F453" s="387"/>
    </row>
    <row r="454" s="374" customFormat="1" ht="24.95" customHeight="1" spans="1:6">
      <c r="A454" s="384" t="s">
        <v>389</v>
      </c>
      <c r="B454" s="388"/>
      <c r="C454" s="385"/>
      <c r="D454" s="243">
        <v>0</v>
      </c>
      <c r="E454" s="386"/>
      <c r="F454" s="387"/>
    </row>
    <row r="455" s="374" customFormat="1" ht="24.95" customHeight="1" spans="1:6">
      <c r="A455" s="384" t="s">
        <v>390</v>
      </c>
      <c r="B455" s="388">
        <v>100</v>
      </c>
      <c r="C455" s="385"/>
      <c r="D455" s="243">
        <f>SUM(D456:D459)</f>
        <v>6</v>
      </c>
      <c r="E455" s="386"/>
      <c r="F455" s="387"/>
    </row>
    <row r="456" s="374" customFormat="1" ht="24.95" customHeight="1" spans="1:6">
      <c r="A456" s="384" t="s">
        <v>377</v>
      </c>
      <c r="B456" s="388"/>
      <c r="C456" s="385"/>
      <c r="D456" s="243">
        <v>0</v>
      </c>
      <c r="E456" s="386"/>
      <c r="F456" s="387"/>
    </row>
    <row r="457" s="374" customFormat="1" ht="24.95" customHeight="1" spans="1:6">
      <c r="A457" s="384" t="s">
        <v>391</v>
      </c>
      <c r="B457" s="388">
        <v>100</v>
      </c>
      <c r="C457" s="385"/>
      <c r="D457" s="243">
        <v>6</v>
      </c>
      <c r="E457" s="386"/>
      <c r="F457" s="387"/>
    </row>
    <row r="458" s="374" customFormat="1" ht="24.95" customHeight="1" spans="1:6">
      <c r="A458" s="384" t="s">
        <v>392</v>
      </c>
      <c r="B458" s="388"/>
      <c r="C458" s="385"/>
      <c r="D458" s="243">
        <v>0</v>
      </c>
      <c r="E458" s="386"/>
      <c r="F458" s="387"/>
    </row>
    <row r="459" s="374" customFormat="1" ht="24.95" customHeight="1" spans="1:6">
      <c r="A459" s="384" t="s">
        <v>393</v>
      </c>
      <c r="B459" s="388"/>
      <c r="C459" s="385"/>
      <c r="D459" s="243">
        <v>0</v>
      </c>
      <c r="E459" s="386"/>
      <c r="F459" s="387"/>
    </row>
    <row r="460" s="374" customFormat="1" ht="24.95" customHeight="1" spans="1:6">
      <c r="A460" s="384" t="s">
        <v>394</v>
      </c>
      <c r="B460" s="388"/>
      <c r="C460" s="385"/>
      <c r="D460" s="243">
        <f>SUM(D461:D464)</f>
        <v>0</v>
      </c>
      <c r="E460" s="386"/>
      <c r="F460" s="387"/>
    </row>
    <row r="461" s="374" customFormat="1" ht="24.95" customHeight="1" spans="1:6">
      <c r="A461" s="384" t="s">
        <v>377</v>
      </c>
      <c r="B461" s="388"/>
      <c r="C461" s="385"/>
      <c r="D461" s="243">
        <v>0</v>
      </c>
      <c r="E461" s="386"/>
      <c r="F461" s="387"/>
    </row>
    <row r="462" s="374" customFormat="1" ht="24.95" customHeight="1" spans="1:6">
      <c r="A462" s="384" t="s">
        <v>395</v>
      </c>
      <c r="B462" s="388"/>
      <c r="C462" s="385"/>
      <c r="D462" s="243">
        <v>0</v>
      </c>
      <c r="E462" s="386"/>
      <c r="F462" s="387"/>
    </row>
    <row r="463" s="374" customFormat="1" ht="24.95" customHeight="1" spans="1:6">
      <c r="A463" s="384" t="s">
        <v>396</v>
      </c>
      <c r="B463" s="388"/>
      <c r="C463" s="385"/>
      <c r="D463" s="243">
        <v>0</v>
      </c>
      <c r="E463" s="386"/>
      <c r="F463" s="387"/>
    </row>
    <row r="464" s="374" customFormat="1" ht="24.95" customHeight="1" spans="1:6">
      <c r="A464" s="384" t="s">
        <v>397</v>
      </c>
      <c r="B464" s="388"/>
      <c r="C464" s="385"/>
      <c r="D464" s="243">
        <v>0</v>
      </c>
      <c r="E464" s="386"/>
      <c r="F464" s="387"/>
    </row>
    <row r="465" s="374" customFormat="1" ht="24.95" customHeight="1" spans="1:6">
      <c r="A465" s="384" t="s">
        <v>398</v>
      </c>
      <c r="B465" s="388"/>
      <c r="C465" s="385"/>
      <c r="D465" s="243">
        <f>SUM(D466:D469)</f>
        <v>0</v>
      </c>
      <c r="E465" s="386"/>
      <c r="F465" s="387"/>
    </row>
    <row r="466" s="374" customFormat="1" ht="24.95" customHeight="1" spans="1:6">
      <c r="A466" s="384" t="s">
        <v>399</v>
      </c>
      <c r="B466" s="388"/>
      <c r="C466" s="385"/>
      <c r="D466" s="243">
        <v>0</v>
      </c>
      <c r="E466" s="386"/>
      <c r="F466" s="387"/>
    </row>
    <row r="467" s="374" customFormat="1" ht="24.95" customHeight="1" spans="1:6">
      <c r="A467" s="384" t="s">
        <v>400</v>
      </c>
      <c r="B467" s="388"/>
      <c r="C467" s="385"/>
      <c r="D467" s="243">
        <v>0</v>
      </c>
      <c r="E467" s="386"/>
      <c r="F467" s="387"/>
    </row>
    <row r="468" s="374" customFormat="1" ht="24.95" customHeight="1" spans="1:6">
      <c r="A468" s="384" t="s">
        <v>401</v>
      </c>
      <c r="B468" s="388"/>
      <c r="C468" s="385"/>
      <c r="D468" s="243">
        <v>0</v>
      </c>
      <c r="E468" s="386"/>
      <c r="F468" s="387"/>
    </row>
    <row r="469" s="374" customFormat="1" ht="24.95" customHeight="1" spans="1:6">
      <c r="A469" s="384" t="s">
        <v>402</v>
      </c>
      <c r="B469" s="388"/>
      <c r="C469" s="385"/>
      <c r="D469" s="243">
        <v>0</v>
      </c>
      <c r="E469" s="386"/>
      <c r="F469" s="387"/>
    </row>
    <row r="470" s="374" customFormat="1" ht="24.95" customHeight="1" spans="1:6">
      <c r="A470" s="384" t="s">
        <v>403</v>
      </c>
      <c r="B470" s="388">
        <v>90</v>
      </c>
      <c r="C470" s="385"/>
      <c r="D470" s="243">
        <f>SUM(D471:D476)</f>
        <v>99</v>
      </c>
      <c r="E470" s="386"/>
      <c r="F470" s="387"/>
    </row>
    <row r="471" s="374" customFormat="1" ht="24.95" customHeight="1" spans="1:6">
      <c r="A471" s="384" t="s">
        <v>377</v>
      </c>
      <c r="B471" s="388">
        <v>66</v>
      </c>
      <c r="C471" s="385"/>
      <c r="D471" s="243">
        <v>75</v>
      </c>
      <c r="E471" s="386"/>
      <c r="F471" s="387"/>
    </row>
    <row r="472" s="374" customFormat="1" ht="24.95" customHeight="1" spans="1:6">
      <c r="A472" s="384" t="s">
        <v>404</v>
      </c>
      <c r="B472" s="388">
        <v>3</v>
      </c>
      <c r="C472" s="385"/>
      <c r="D472" s="243">
        <v>3</v>
      </c>
      <c r="E472" s="386"/>
      <c r="F472" s="387"/>
    </row>
    <row r="473" s="374" customFormat="1" ht="24.95" customHeight="1" spans="1:6">
      <c r="A473" s="384" t="s">
        <v>405</v>
      </c>
      <c r="B473" s="388"/>
      <c r="C473" s="385"/>
      <c r="D473" s="243">
        <v>0</v>
      </c>
      <c r="E473" s="386"/>
      <c r="F473" s="387"/>
    </row>
    <row r="474" s="374" customFormat="1" ht="24.95" customHeight="1" spans="1:6">
      <c r="A474" s="384" t="s">
        <v>406</v>
      </c>
      <c r="B474" s="388"/>
      <c r="C474" s="385"/>
      <c r="D474" s="243">
        <v>0</v>
      </c>
      <c r="E474" s="386"/>
      <c r="F474" s="387"/>
    </row>
    <row r="475" s="374" customFormat="1" ht="24.95" customHeight="1" spans="1:6">
      <c r="A475" s="384" t="s">
        <v>407</v>
      </c>
      <c r="B475" s="388"/>
      <c r="C475" s="385"/>
      <c r="D475" s="243">
        <v>0</v>
      </c>
      <c r="E475" s="386"/>
      <c r="F475" s="387"/>
    </row>
    <row r="476" s="374" customFormat="1" ht="24.95" customHeight="1" spans="1:6">
      <c r="A476" s="384" t="s">
        <v>408</v>
      </c>
      <c r="B476" s="388">
        <v>21</v>
      </c>
      <c r="C476" s="385"/>
      <c r="D476" s="243">
        <v>21</v>
      </c>
      <c r="E476" s="386"/>
      <c r="F476" s="387"/>
    </row>
    <row r="477" s="374" customFormat="1" ht="24.95" customHeight="1" spans="1:6">
      <c r="A477" s="384" t="s">
        <v>409</v>
      </c>
      <c r="B477" s="388"/>
      <c r="C477" s="385"/>
      <c r="D477" s="243">
        <f>SUM(D478:D480)</f>
        <v>0</v>
      </c>
      <c r="E477" s="386"/>
      <c r="F477" s="387"/>
    </row>
    <row r="478" s="374" customFormat="1" ht="24.95" customHeight="1" spans="1:6">
      <c r="A478" s="384" t="s">
        <v>410</v>
      </c>
      <c r="C478" s="385"/>
      <c r="D478" s="243">
        <v>0</v>
      </c>
      <c r="E478" s="386"/>
      <c r="F478" s="387"/>
    </row>
    <row r="479" s="374" customFormat="1" ht="24.95" customHeight="1" spans="1:6">
      <c r="A479" s="384" t="s">
        <v>411</v>
      </c>
      <c r="B479" s="388"/>
      <c r="C479" s="385"/>
      <c r="D479" s="243">
        <v>0</v>
      </c>
      <c r="E479" s="386"/>
      <c r="F479" s="387"/>
    </row>
    <row r="480" s="374" customFormat="1" ht="24.95" customHeight="1" spans="1:6">
      <c r="A480" s="384" t="s">
        <v>412</v>
      </c>
      <c r="B480" s="388"/>
      <c r="C480" s="385"/>
      <c r="D480" s="243">
        <v>0</v>
      </c>
      <c r="E480" s="386"/>
      <c r="F480" s="387"/>
    </row>
    <row r="481" s="374" customFormat="1" ht="24.95" customHeight="1" spans="1:6">
      <c r="A481" s="384" t="s">
        <v>413</v>
      </c>
      <c r="B481" s="388"/>
      <c r="C481" s="385"/>
      <c r="D481" s="243">
        <f>SUM(D482:D484)</f>
        <v>0</v>
      </c>
      <c r="E481" s="386"/>
      <c r="F481" s="387"/>
    </row>
    <row r="482" s="374" customFormat="1" ht="24.95" customHeight="1" spans="1:6">
      <c r="A482" s="384" t="s">
        <v>414</v>
      </c>
      <c r="B482" s="388"/>
      <c r="C482" s="385"/>
      <c r="D482" s="243">
        <v>0</v>
      </c>
      <c r="E482" s="386"/>
      <c r="F482" s="387"/>
    </row>
    <row r="483" s="374" customFormat="1" ht="24.95" customHeight="1" spans="1:6">
      <c r="A483" s="384" t="s">
        <v>415</v>
      </c>
      <c r="B483" s="388"/>
      <c r="C483" s="385"/>
      <c r="D483" s="243">
        <v>0</v>
      </c>
      <c r="E483" s="386"/>
      <c r="F483" s="387"/>
    </row>
    <row r="484" s="374" customFormat="1" ht="24.95" customHeight="1" spans="1:6">
      <c r="A484" s="384" t="s">
        <v>416</v>
      </c>
      <c r="B484" s="388"/>
      <c r="C484" s="385"/>
      <c r="D484" s="243">
        <v>0</v>
      </c>
      <c r="E484" s="386"/>
      <c r="F484" s="387"/>
    </row>
    <row r="485" s="374" customFormat="1" ht="24.95" customHeight="1" spans="1:6">
      <c r="A485" s="384" t="s">
        <v>417</v>
      </c>
      <c r="B485" s="388"/>
      <c r="C485" s="385"/>
      <c r="D485" s="243">
        <f>SUM(D486:D489)</f>
        <v>0</v>
      </c>
      <c r="E485" s="386"/>
      <c r="F485" s="387"/>
    </row>
    <row r="486" s="374" customFormat="1" ht="24.95" customHeight="1" spans="1:6">
      <c r="A486" s="384" t="s">
        <v>418</v>
      </c>
      <c r="B486" s="389"/>
      <c r="C486" s="385"/>
      <c r="D486" s="243">
        <v>0</v>
      </c>
      <c r="E486" s="386"/>
      <c r="F486" s="387"/>
    </row>
    <row r="487" s="374" customFormat="1" ht="24.95" customHeight="1" spans="1:6">
      <c r="A487" s="384" t="s">
        <v>419</v>
      </c>
      <c r="B487" s="389"/>
      <c r="C487" s="385"/>
      <c r="D487" s="243">
        <v>0</v>
      </c>
      <c r="E487" s="386"/>
      <c r="F487" s="387"/>
    </row>
    <row r="488" s="374" customFormat="1" ht="24.95" customHeight="1" spans="1:6">
      <c r="A488" s="384" t="s">
        <v>420</v>
      </c>
      <c r="B488" s="389"/>
      <c r="C488" s="385"/>
      <c r="D488" s="243">
        <v>0</v>
      </c>
      <c r="E488" s="386"/>
      <c r="F488" s="387"/>
    </row>
    <row r="489" s="374" customFormat="1" ht="24.95" customHeight="1" spans="1:6">
      <c r="A489" s="384" t="s">
        <v>421</v>
      </c>
      <c r="C489" s="385"/>
      <c r="D489" s="243">
        <v>0</v>
      </c>
      <c r="E489" s="386"/>
      <c r="F489" s="387"/>
    </row>
    <row r="490" s="374" customFormat="1" ht="24.95" customHeight="1" spans="1:6">
      <c r="A490" s="384" t="s">
        <v>422</v>
      </c>
      <c r="B490" s="388">
        <v>4756</v>
      </c>
      <c r="C490" s="385">
        <v>3690</v>
      </c>
      <c r="D490" s="243">
        <f>SUM(D491,D507,D515,D526,D535,D543)</f>
        <v>3690</v>
      </c>
      <c r="E490" s="386">
        <v>1</v>
      </c>
      <c r="F490" s="387"/>
    </row>
    <row r="491" s="374" customFormat="1" ht="24.95" customHeight="1" spans="1:6">
      <c r="A491" s="384" t="s">
        <v>423</v>
      </c>
      <c r="B491" s="388">
        <v>1858</v>
      </c>
      <c r="C491" s="385"/>
      <c r="D491" s="243">
        <f>SUM(D492:D506)</f>
        <v>2472</v>
      </c>
      <c r="E491" s="386"/>
      <c r="F491" s="387"/>
    </row>
    <row r="492" s="374" customFormat="1" ht="24.95" customHeight="1" spans="1:6">
      <c r="A492" s="384" t="s">
        <v>96</v>
      </c>
      <c r="B492" s="389">
        <v>208</v>
      </c>
      <c r="C492" s="385"/>
      <c r="D492" s="243">
        <v>233</v>
      </c>
      <c r="E492" s="386"/>
      <c r="F492" s="387"/>
    </row>
    <row r="493" s="374" customFormat="1" ht="24.95" customHeight="1" spans="1:6">
      <c r="A493" s="384" t="s">
        <v>97</v>
      </c>
      <c r="B493" s="388"/>
      <c r="C493" s="385"/>
      <c r="D493" s="243">
        <v>0</v>
      </c>
      <c r="E493" s="386"/>
      <c r="F493" s="387"/>
    </row>
    <row r="494" s="374" customFormat="1" ht="24.95" customHeight="1" spans="1:6">
      <c r="A494" s="384" t="s">
        <v>98</v>
      </c>
      <c r="B494" s="388"/>
      <c r="C494" s="385"/>
      <c r="D494" s="243">
        <v>0</v>
      </c>
      <c r="E494" s="386"/>
      <c r="F494" s="387"/>
    </row>
    <row r="495" s="374" customFormat="1" ht="24.95" customHeight="1" spans="1:6">
      <c r="A495" s="384" t="s">
        <v>424</v>
      </c>
      <c r="B495" s="388">
        <v>154</v>
      </c>
      <c r="C495" s="385"/>
      <c r="D495" s="243">
        <v>168</v>
      </c>
      <c r="E495" s="386"/>
      <c r="F495" s="387"/>
    </row>
    <row r="496" s="374" customFormat="1" ht="24.95" customHeight="1" spans="1:6">
      <c r="A496" s="384" t="s">
        <v>425</v>
      </c>
      <c r="B496" s="388">
        <v>382</v>
      </c>
      <c r="C496" s="385"/>
      <c r="D496" s="243">
        <v>387</v>
      </c>
      <c r="E496" s="386"/>
      <c r="F496" s="387"/>
    </row>
    <row r="497" s="374" customFormat="1" ht="24.95" customHeight="1" spans="1:6">
      <c r="A497" s="384" t="s">
        <v>426</v>
      </c>
      <c r="B497" s="388">
        <v>90</v>
      </c>
      <c r="C497" s="385"/>
      <c r="D497" s="243">
        <v>95</v>
      </c>
      <c r="E497" s="386"/>
      <c r="F497" s="387"/>
    </row>
    <row r="498" s="374" customFormat="1" ht="24.95" customHeight="1" spans="1:6">
      <c r="A498" s="384" t="s">
        <v>427</v>
      </c>
      <c r="B498" s="388"/>
      <c r="C498" s="385"/>
      <c r="D498" s="243">
        <v>0</v>
      </c>
      <c r="E498" s="386"/>
      <c r="F498" s="387"/>
    </row>
    <row r="499" s="374" customFormat="1" ht="24.95" customHeight="1" spans="1:6">
      <c r="A499" s="384" t="s">
        <v>428</v>
      </c>
      <c r="B499" s="388">
        <v>200</v>
      </c>
      <c r="C499" s="385"/>
      <c r="D499" s="243">
        <v>30</v>
      </c>
      <c r="E499" s="386"/>
      <c r="F499" s="387"/>
    </row>
    <row r="500" s="374" customFormat="1" ht="24.95" customHeight="1" spans="1:6">
      <c r="A500" s="384" t="s">
        <v>429</v>
      </c>
      <c r="B500" s="388">
        <v>486</v>
      </c>
      <c r="C500" s="385"/>
      <c r="D500" s="243">
        <v>184</v>
      </c>
      <c r="E500" s="386"/>
      <c r="F500" s="387"/>
    </row>
    <row r="501" s="374" customFormat="1" ht="24.95" customHeight="1" spans="1:6">
      <c r="A501" s="384" t="s">
        <v>430</v>
      </c>
      <c r="B501" s="388">
        <v>84</v>
      </c>
      <c r="C501" s="385"/>
      <c r="D501" s="243">
        <v>0</v>
      </c>
      <c r="E501" s="386"/>
      <c r="F501" s="387"/>
    </row>
    <row r="502" s="374" customFormat="1" ht="24.95" customHeight="1" spans="1:6">
      <c r="A502" s="384" t="s">
        <v>431</v>
      </c>
      <c r="B502" s="388"/>
      <c r="C502" s="385"/>
      <c r="D502" s="243">
        <v>0</v>
      </c>
      <c r="E502" s="386"/>
      <c r="F502" s="387"/>
    </row>
    <row r="503" s="374" customFormat="1" ht="24.95" customHeight="1" spans="1:6">
      <c r="A503" s="384" t="s">
        <v>432</v>
      </c>
      <c r="B503" s="388"/>
      <c r="C503" s="385"/>
      <c r="D503" s="243">
        <v>95</v>
      </c>
      <c r="E503" s="386"/>
      <c r="F503" s="387"/>
    </row>
    <row r="504" s="374" customFormat="1" ht="24.95" customHeight="1" spans="1:6">
      <c r="A504" s="384" t="s">
        <v>433</v>
      </c>
      <c r="B504" s="388">
        <v>71</v>
      </c>
      <c r="C504" s="385"/>
      <c r="D504" s="243">
        <v>71</v>
      </c>
      <c r="E504" s="386"/>
      <c r="F504" s="387"/>
    </row>
    <row r="505" s="374" customFormat="1" ht="24.95" customHeight="1" spans="1:6">
      <c r="A505" s="384" t="s">
        <v>434</v>
      </c>
      <c r="B505" s="388"/>
      <c r="C505" s="385"/>
      <c r="D505" s="243">
        <v>0</v>
      </c>
      <c r="E505" s="386"/>
      <c r="F505" s="387"/>
    </row>
    <row r="506" s="374" customFormat="1" ht="24.95" customHeight="1" spans="1:6">
      <c r="A506" s="384" t="s">
        <v>435</v>
      </c>
      <c r="B506" s="389">
        <v>183</v>
      </c>
      <c r="C506" s="385"/>
      <c r="D506" s="243">
        <v>1209</v>
      </c>
      <c r="E506" s="386"/>
      <c r="F506" s="387"/>
    </row>
    <row r="507" s="374" customFormat="1" ht="24.95" customHeight="1" spans="1:6">
      <c r="A507" s="384" t="s">
        <v>436</v>
      </c>
      <c r="B507" s="389">
        <v>123</v>
      </c>
      <c r="C507" s="385"/>
      <c r="D507" s="243">
        <f>SUM(D508:D514)</f>
        <v>168</v>
      </c>
      <c r="E507" s="386"/>
      <c r="F507" s="387"/>
    </row>
    <row r="508" s="374" customFormat="1" ht="24.95" customHeight="1" spans="1:6">
      <c r="A508" s="384" t="s">
        <v>96</v>
      </c>
      <c r="B508" s="389"/>
      <c r="C508" s="385"/>
      <c r="D508" s="243">
        <v>5</v>
      </c>
      <c r="E508" s="386"/>
      <c r="F508" s="387"/>
    </row>
    <row r="509" s="374" customFormat="1" ht="24.95" customHeight="1" spans="1:6">
      <c r="A509" s="384" t="s">
        <v>97</v>
      </c>
      <c r="B509" s="388"/>
      <c r="C509" s="385"/>
      <c r="D509" s="243">
        <v>0</v>
      </c>
      <c r="E509" s="386"/>
      <c r="F509" s="387"/>
    </row>
    <row r="510" s="374" customFormat="1" ht="24.95" customHeight="1" spans="1:6">
      <c r="A510" s="384" t="s">
        <v>98</v>
      </c>
      <c r="B510" s="388"/>
      <c r="C510" s="385"/>
      <c r="D510" s="243">
        <v>0</v>
      </c>
      <c r="E510" s="386"/>
      <c r="F510" s="387"/>
    </row>
    <row r="511" s="374" customFormat="1" ht="24.95" customHeight="1" spans="1:6">
      <c r="A511" s="384" t="s">
        <v>437</v>
      </c>
      <c r="B511" s="389">
        <v>123</v>
      </c>
      <c r="C511" s="385"/>
      <c r="D511" s="243">
        <v>160</v>
      </c>
      <c r="E511" s="386"/>
      <c r="F511" s="387"/>
    </row>
    <row r="512" s="374" customFormat="1" ht="24.95" customHeight="1" spans="1:6">
      <c r="A512" s="384" t="s">
        <v>438</v>
      </c>
      <c r="B512" s="389"/>
      <c r="C512" s="385"/>
      <c r="D512" s="243">
        <v>0</v>
      </c>
      <c r="E512" s="386"/>
      <c r="F512" s="387"/>
    </row>
    <row r="513" s="374" customFormat="1" ht="24.95" customHeight="1" spans="1:6">
      <c r="A513" s="384" t="s">
        <v>439</v>
      </c>
      <c r="B513" s="388"/>
      <c r="C513" s="385"/>
      <c r="D513" s="243">
        <v>0</v>
      </c>
      <c r="E513" s="386"/>
      <c r="F513" s="387"/>
    </row>
    <row r="514" s="374" customFormat="1" ht="24.95" customHeight="1" spans="1:6">
      <c r="A514" s="384" t="s">
        <v>440</v>
      </c>
      <c r="B514" s="388"/>
      <c r="C514" s="385"/>
      <c r="D514" s="243">
        <v>3</v>
      </c>
      <c r="E514" s="386"/>
      <c r="F514" s="387"/>
    </row>
    <row r="515" s="374" customFormat="1" ht="24.95" customHeight="1" spans="1:6">
      <c r="A515" s="384" t="s">
        <v>441</v>
      </c>
      <c r="B515" s="388">
        <v>345</v>
      </c>
      <c r="C515" s="385"/>
      <c r="D515" s="243">
        <f>SUM(D516:D525)</f>
        <v>392</v>
      </c>
      <c r="E515" s="386"/>
      <c r="F515" s="387"/>
    </row>
    <row r="516" s="374" customFormat="1" ht="24.95" customHeight="1" spans="1:6">
      <c r="A516" s="384" t="s">
        <v>96</v>
      </c>
      <c r="B516" s="389"/>
      <c r="C516" s="385"/>
      <c r="D516" s="243">
        <v>0</v>
      </c>
      <c r="E516" s="386"/>
      <c r="F516" s="387"/>
    </row>
    <row r="517" s="374" customFormat="1" ht="24.95" customHeight="1" spans="1:6">
      <c r="A517" s="384" t="s">
        <v>97</v>
      </c>
      <c r="B517" s="388"/>
      <c r="C517" s="385"/>
      <c r="D517" s="243">
        <v>0</v>
      </c>
      <c r="E517" s="386"/>
      <c r="F517" s="387"/>
    </row>
    <row r="518" s="374" customFormat="1" ht="24.95" customHeight="1" spans="1:6">
      <c r="A518" s="384" t="s">
        <v>98</v>
      </c>
      <c r="B518" s="388"/>
      <c r="C518" s="385"/>
      <c r="D518" s="243">
        <v>0</v>
      </c>
      <c r="E518" s="386"/>
      <c r="F518" s="387"/>
    </row>
    <row r="519" s="374" customFormat="1" ht="24.95" customHeight="1" spans="1:6">
      <c r="A519" s="384" t="s">
        <v>442</v>
      </c>
      <c r="B519" s="389"/>
      <c r="C519" s="385"/>
      <c r="D519" s="243">
        <v>0</v>
      </c>
      <c r="E519" s="386"/>
      <c r="F519" s="387"/>
    </row>
    <row r="520" s="374" customFormat="1" ht="24.95" customHeight="1" spans="1:6">
      <c r="A520" s="384" t="s">
        <v>443</v>
      </c>
      <c r="B520" s="389">
        <v>30</v>
      </c>
      <c r="C520" s="385"/>
      <c r="D520" s="243">
        <v>105</v>
      </c>
      <c r="E520" s="386"/>
      <c r="F520" s="387"/>
    </row>
    <row r="521" s="374" customFormat="1" ht="24.95" customHeight="1" spans="1:6">
      <c r="A521" s="384" t="s">
        <v>444</v>
      </c>
      <c r="B521" s="388">
        <v>218</v>
      </c>
      <c r="C521" s="385"/>
      <c r="D521" s="243">
        <v>174</v>
      </c>
      <c r="E521" s="386"/>
      <c r="F521" s="387"/>
    </row>
    <row r="522" s="374" customFormat="1" ht="24.95" customHeight="1" spans="1:6">
      <c r="A522" s="384" t="s">
        <v>445</v>
      </c>
      <c r="B522" s="388"/>
      <c r="C522" s="385"/>
      <c r="D522" s="243">
        <v>0</v>
      </c>
      <c r="E522" s="386"/>
      <c r="F522" s="387"/>
    </row>
    <row r="523" s="374" customFormat="1" ht="24.95" customHeight="1" spans="1:6">
      <c r="A523" s="384" t="s">
        <v>446</v>
      </c>
      <c r="B523" s="388">
        <v>97</v>
      </c>
      <c r="C523" s="385"/>
      <c r="D523" s="243">
        <v>113</v>
      </c>
      <c r="E523" s="386"/>
      <c r="F523" s="387"/>
    </row>
    <row r="524" s="374" customFormat="1" ht="24.95" customHeight="1" spans="1:6">
      <c r="A524" s="384" t="s">
        <v>447</v>
      </c>
      <c r="B524" s="388"/>
      <c r="C524" s="385"/>
      <c r="D524" s="243">
        <v>0</v>
      </c>
      <c r="E524" s="386"/>
      <c r="F524" s="387"/>
    </row>
    <row r="525" s="374" customFormat="1" ht="24.95" customHeight="1" spans="1:6">
      <c r="A525" s="384" t="s">
        <v>448</v>
      </c>
      <c r="B525" s="388"/>
      <c r="C525" s="385"/>
      <c r="D525" s="243">
        <v>0</v>
      </c>
      <c r="E525" s="386"/>
      <c r="F525" s="387"/>
    </row>
    <row r="526" s="374" customFormat="1" ht="24.95" customHeight="1" spans="1:6">
      <c r="A526" s="395" t="s">
        <v>449</v>
      </c>
      <c r="B526" s="388">
        <v>26</v>
      </c>
      <c r="C526" s="385"/>
      <c r="D526" s="243">
        <f>SUM(D527:D534)</f>
        <v>24</v>
      </c>
      <c r="E526" s="386"/>
      <c r="F526" s="387"/>
    </row>
    <row r="527" s="374" customFormat="1" ht="24.95" customHeight="1" spans="1:6">
      <c r="A527" s="395" t="s">
        <v>96</v>
      </c>
      <c r="B527" s="388"/>
      <c r="C527" s="385"/>
      <c r="D527" s="243">
        <v>0</v>
      </c>
      <c r="E527" s="386"/>
      <c r="F527" s="387"/>
    </row>
    <row r="528" s="374" customFormat="1" ht="24.95" customHeight="1" spans="1:6">
      <c r="A528" s="395" t="s">
        <v>97</v>
      </c>
      <c r="B528" s="388"/>
      <c r="C528" s="385"/>
      <c r="D528" s="243">
        <v>0</v>
      </c>
      <c r="E528" s="386"/>
      <c r="F528" s="387"/>
    </row>
    <row r="529" s="374" customFormat="1" ht="24.95" customHeight="1" spans="1:6">
      <c r="A529" s="395" t="s">
        <v>98</v>
      </c>
      <c r="B529" s="388"/>
      <c r="C529" s="385"/>
      <c r="D529" s="243">
        <v>0</v>
      </c>
      <c r="E529" s="386"/>
      <c r="F529" s="387"/>
    </row>
    <row r="530" s="374" customFormat="1" ht="24.95" customHeight="1" spans="1:6">
      <c r="A530" s="395" t="s">
        <v>450</v>
      </c>
      <c r="B530" s="388"/>
      <c r="C530" s="385"/>
      <c r="D530" s="243">
        <v>0</v>
      </c>
      <c r="E530" s="386"/>
      <c r="F530" s="387"/>
    </row>
    <row r="531" s="374" customFormat="1" ht="24.95" customHeight="1" spans="1:6">
      <c r="A531" s="395" t="s">
        <v>451</v>
      </c>
      <c r="B531" s="389">
        <v>26</v>
      </c>
      <c r="C531" s="385"/>
      <c r="D531" s="243">
        <v>24</v>
      </c>
      <c r="E531" s="386"/>
      <c r="F531" s="387"/>
    </row>
    <row r="532" s="374" customFormat="1" ht="24.95" customHeight="1" spans="1:6">
      <c r="A532" s="395" t="s">
        <v>452</v>
      </c>
      <c r="B532" s="388"/>
      <c r="C532" s="385"/>
      <c r="D532" s="243">
        <v>0</v>
      </c>
      <c r="E532" s="386"/>
      <c r="F532" s="387"/>
    </row>
    <row r="533" s="374" customFormat="1" ht="24.95" customHeight="1" spans="1:6">
      <c r="A533" s="395" t="s">
        <v>453</v>
      </c>
      <c r="B533" s="388"/>
      <c r="C533" s="385"/>
      <c r="D533" s="243">
        <v>0</v>
      </c>
      <c r="E533" s="386"/>
      <c r="F533" s="387"/>
    </row>
    <row r="534" s="374" customFormat="1" ht="24.95" customHeight="1" spans="1:6">
      <c r="A534" s="395" t="s">
        <v>454</v>
      </c>
      <c r="B534" s="388"/>
      <c r="C534" s="385"/>
      <c r="D534" s="243">
        <v>0</v>
      </c>
      <c r="E534" s="386"/>
      <c r="F534" s="387"/>
    </row>
    <row r="535" s="374" customFormat="1" ht="24.95" customHeight="1" spans="1:6">
      <c r="A535" s="395" t="s">
        <v>455</v>
      </c>
      <c r="B535" s="388">
        <v>204</v>
      </c>
      <c r="C535" s="385"/>
      <c r="D535" s="243">
        <f>SUM(D536:D542)</f>
        <v>203</v>
      </c>
      <c r="E535" s="386"/>
      <c r="F535" s="387"/>
    </row>
    <row r="536" s="374" customFormat="1" ht="24.95" customHeight="1" spans="1:6">
      <c r="A536" s="395" t="s">
        <v>96</v>
      </c>
      <c r="B536" s="388"/>
      <c r="C536" s="385"/>
      <c r="D536" s="243">
        <v>0</v>
      </c>
      <c r="E536" s="386"/>
      <c r="F536" s="387"/>
    </row>
    <row r="537" s="374" customFormat="1" ht="24.95" customHeight="1" spans="1:6">
      <c r="A537" s="395" t="s">
        <v>97</v>
      </c>
      <c r="B537" s="388"/>
      <c r="C537" s="385"/>
      <c r="D537" s="243">
        <v>0</v>
      </c>
      <c r="E537" s="386"/>
      <c r="F537" s="387"/>
    </row>
    <row r="538" s="374" customFormat="1" ht="24.95" customHeight="1" spans="1:6">
      <c r="A538" s="395" t="s">
        <v>98</v>
      </c>
      <c r="B538" s="388"/>
      <c r="C538" s="385"/>
      <c r="D538" s="243">
        <v>0</v>
      </c>
      <c r="E538" s="386"/>
      <c r="F538" s="387"/>
    </row>
    <row r="539" s="374" customFormat="1" ht="24.95" customHeight="1" spans="1:6">
      <c r="A539" s="395" t="s">
        <v>456</v>
      </c>
      <c r="B539" s="388"/>
      <c r="C539" s="385"/>
      <c r="D539" s="243">
        <v>0</v>
      </c>
      <c r="E539" s="386"/>
      <c r="F539" s="387"/>
    </row>
    <row r="540" s="374" customFormat="1" ht="24.95" customHeight="1" spans="1:6">
      <c r="A540" s="395" t="s">
        <v>457</v>
      </c>
      <c r="B540" s="388"/>
      <c r="C540" s="385"/>
      <c r="D540" s="243">
        <v>0</v>
      </c>
      <c r="E540" s="386"/>
      <c r="F540" s="387"/>
    </row>
    <row r="541" s="374" customFormat="1" ht="24.95" customHeight="1" spans="1:6">
      <c r="A541" s="395" t="s">
        <v>458</v>
      </c>
      <c r="B541" s="388">
        <v>204</v>
      </c>
      <c r="C541" s="385"/>
      <c r="D541" s="243">
        <v>203</v>
      </c>
      <c r="E541" s="386"/>
      <c r="F541" s="387"/>
    </row>
    <row r="542" s="374" customFormat="1" ht="24.95" customHeight="1" spans="1:6">
      <c r="A542" s="395" t="s">
        <v>459</v>
      </c>
      <c r="B542" s="388"/>
      <c r="C542" s="385"/>
      <c r="D542" s="243">
        <v>0</v>
      </c>
      <c r="E542" s="386"/>
      <c r="F542" s="387"/>
    </row>
    <row r="543" s="374" customFormat="1" ht="24.95" customHeight="1" spans="1:6">
      <c r="A543" s="384" t="s">
        <v>460</v>
      </c>
      <c r="B543" s="388">
        <v>2200</v>
      </c>
      <c r="C543" s="385"/>
      <c r="D543" s="243">
        <f>SUM(D544:D546)</f>
        <v>431</v>
      </c>
      <c r="E543" s="386"/>
      <c r="F543" s="387"/>
    </row>
    <row r="544" s="374" customFormat="1" ht="24.95" customHeight="1" spans="1:6">
      <c r="A544" s="384" t="s">
        <v>461</v>
      </c>
      <c r="B544" s="388"/>
      <c r="C544" s="385"/>
      <c r="D544" s="243">
        <v>14</v>
      </c>
      <c r="E544" s="386"/>
      <c r="F544" s="387"/>
    </row>
    <row r="545" s="374" customFormat="1" ht="24.95" customHeight="1" spans="1:6">
      <c r="A545" s="384" t="s">
        <v>462</v>
      </c>
      <c r="B545" s="388"/>
      <c r="C545" s="385"/>
      <c r="D545" s="243">
        <v>0</v>
      </c>
      <c r="E545" s="386"/>
      <c r="F545" s="387"/>
    </row>
    <row r="546" s="374" customFormat="1" ht="24.95" customHeight="1" spans="1:6">
      <c r="A546" s="384" t="s">
        <v>463</v>
      </c>
      <c r="B546" s="388">
        <v>2200</v>
      </c>
      <c r="C546" s="385"/>
      <c r="D546" s="243">
        <v>417</v>
      </c>
      <c r="E546" s="386"/>
      <c r="F546" s="387"/>
    </row>
    <row r="547" s="374" customFormat="1" ht="24.95" customHeight="1" spans="1:6">
      <c r="A547" s="384" t="s">
        <v>464</v>
      </c>
      <c r="B547" s="388">
        <v>74446</v>
      </c>
      <c r="C547" s="385">
        <v>70288</v>
      </c>
      <c r="D547" s="243">
        <f>SUM(D548,D567,D575,D577,D586,D590,D600,D608,D615,D623,D632,D637,D640,D643,D646,D649,D652,D656,D660,D668,D671)</f>
        <v>70288</v>
      </c>
      <c r="E547" s="386">
        <v>1</v>
      </c>
      <c r="F547" s="387"/>
    </row>
    <row r="548" s="374" customFormat="1" ht="24.95" customHeight="1" spans="1:6">
      <c r="A548" s="384" t="s">
        <v>465</v>
      </c>
      <c r="B548" s="388">
        <v>1094</v>
      </c>
      <c r="C548" s="385"/>
      <c r="D548" s="243">
        <f>SUM(D549:D566)</f>
        <v>1284</v>
      </c>
      <c r="E548" s="386"/>
      <c r="F548" s="387"/>
    </row>
    <row r="549" s="374" customFormat="1" ht="24.95" customHeight="1" spans="1:6">
      <c r="A549" s="384" t="s">
        <v>96</v>
      </c>
      <c r="B549" s="388">
        <v>312</v>
      </c>
      <c r="C549" s="385"/>
      <c r="D549" s="243">
        <v>350</v>
      </c>
      <c r="E549" s="386"/>
      <c r="F549" s="387"/>
    </row>
    <row r="550" s="374" customFormat="1" ht="24.95" customHeight="1" spans="1:6">
      <c r="A550" s="384" t="s">
        <v>97</v>
      </c>
      <c r="B550" s="388"/>
      <c r="C550" s="385"/>
      <c r="D550" s="243">
        <v>0</v>
      </c>
      <c r="E550" s="386"/>
      <c r="F550" s="387"/>
    </row>
    <row r="551" s="374" customFormat="1" ht="24.95" customHeight="1" spans="1:6">
      <c r="A551" s="384" t="s">
        <v>98</v>
      </c>
      <c r="B551" s="388"/>
      <c r="C551" s="385"/>
      <c r="D551" s="243">
        <v>0</v>
      </c>
      <c r="E551" s="386"/>
      <c r="F551" s="387"/>
    </row>
    <row r="552" s="374" customFormat="1" ht="24.95" customHeight="1" spans="1:6">
      <c r="A552" s="384" t="s">
        <v>466</v>
      </c>
      <c r="B552" s="388"/>
      <c r="C552" s="385"/>
      <c r="D552" s="243">
        <v>0</v>
      </c>
      <c r="E552" s="386"/>
      <c r="F552" s="387"/>
    </row>
    <row r="553" s="374" customFormat="1" ht="24.95" customHeight="1" spans="1:6">
      <c r="A553" s="384" t="s">
        <v>467</v>
      </c>
      <c r="B553" s="388">
        <v>11</v>
      </c>
      <c r="C553" s="385"/>
      <c r="D553" s="243">
        <v>17</v>
      </c>
      <c r="E553" s="386"/>
      <c r="F553" s="387"/>
    </row>
    <row r="554" s="374" customFormat="1" ht="24.95" customHeight="1" spans="1:6">
      <c r="A554" s="384" t="s">
        <v>468</v>
      </c>
      <c r="B554" s="388">
        <v>263</v>
      </c>
      <c r="C554" s="385"/>
      <c r="D554" s="243">
        <v>288</v>
      </c>
      <c r="E554" s="386"/>
      <c r="F554" s="387"/>
    </row>
    <row r="555" s="374" customFormat="1" ht="24.95" customHeight="1" spans="1:6">
      <c r="A555" s="384" t="s">
        <v>469</v>
      </c>
      <c r="B555" s="388">
        <v>6</v>
      </c>
      <c r="C555" s="385"/>
      <c r="D555" s="243">
        <v>6</v>
      </c>
      <c r="E555" s="386"/>
      <c r="F555" s="387"/>
    </row>
    <row r="556" s="374" customFormat="1" ht="24.95" customHeight="1" spans="1:6">
      <c r="A556" s="384" t="s">
        <v>137</v>
      </c>
      <c r="B556" s="388"/>
      <c r="C556" s="385"/>
      <c r="D556" s="243">
        <v>0</v>
      </c>
      <c r="E556" s="386"/>
      <c r="F556" s="387"/>
    </row>
    <row r="557" s="374" customFormat="1" ht="24.95" customHeight="1" spans="1:6">
      <c r="A557" s="384" t="s">
        <v>470</v>
      </c>
      <c r="B557" s="388">
        <v>225</v>
      </c>
      <c r="C557" s="385"/>
      <c r="D557" s="243">
        <v>284</v>
      </c>
      <c r="E557" s="386"/>
      <c r="F557" s="387"/>
    </row>
    <row r="558" s="374" customFormat="1" ht="24.95" customHeight="1" spans="1:6">
      <c r="A558" s="384" t="s">
        <v>471</v>
      </c>
      <c r="B558" s="388"/>
      <c r="C558" s="385"/>
      <c r="D558" s="243">
        <v>0</v>
      </c>
      <c r="E558" s="386"/>
      <c r="F558" s="387"/>
    </row>
    <row r="559" s="374" customFormat="1" ht="24.95" customHeight="1" spans="1:6">
      <c r="A559" s="384" t="s">
        <v>472</v>
      </c>
      <c r="B559" s="388"/>
      <c r="C559" s="385"/>
      <c r="D559" s="243">
        <v>0</v>
      </c>
      <c r="E559" s="386"/>
      <c r="F559" s="387"/>
    </row>
    <row r="560" s="374" customFormat="1" ht="24.95" customHeight="1" spans="1:6">
      <c r="A560" s="384" t="s">
        <v>473</v>
      </c>
      <c r="B560" s="388">
        <v>81</v>
      </c>
      <c r="C560" s="385"/>
      <c r="D560" s="243">
        <v>100</v>
      </c>
      <c r="E560" s="386"/>
      <c r="F560" s="387"/>
    </row>
    <row r="561" s="374" customFormat="1" ht="24.95" customHeight="1" spans="1:6">
      <c r="A561" s="384" t="s">
        <v>474</v>
      </c>
      <c r="B561" s="388"/>
      <c r="C561" s="385"/>
      <c r="D561" s="243">
        <v>0</v>
      </c>
      <c r="E561" s="386"/>
      <c r="F561" s="387"/>
    </row>
    <row r="562" s="374" customFormat="1" ht="24.95" customHeight="1" spans="1:6">
      <c r="A562" s="384" t="s">
        <v>475</v>
      </c>
      <c r="B562" s="388"/>
      <c r="C562" s="385"/>
      <c r="D562" s="243">
        <v>0</v>
      </c>
      <c r="E562" s="386"/>
      <c r="F562" s="387"/>
    </row>
    <row r="563" s="374" customFormat="1" ht="24.95" customHeight="1" spans="1:6">
      <c r="A563" s="384" t="s">
        <v>476</v>
      </c>
      <c r="B563" s="389"/>
      <c r="C563" s="385"/>
      <c r="D563" s="243">
        <v>0</v>
      </c>
      <c r="E563" s="386"/>
      <c r="F563" s="387"/>
    </row>
    <row r="564" s="374" customFormat="1" ht="24.95" customHeight="1" spans="1:6">
      <c r="A564" s="384" t="s">
        <v>477</v>
      </c>
      <c r="B564" s="389"/>
      <c r="C564" s="385"/>
      <c r="D564" s="243">
        <v>0</v>
      </c>
      <c r="E564" s="386"/>
      <c r="F564" s="387"/>
    </row>
    <row r="565" s="374" customFormat="1" ht="24.95" customHeight="1" spans="1:6">
      <c r="A565" s="384" t="s">
        <v>105</v>
      </c>
      <c r="B565" s="388">
        <v>78</v>
      </c>
      <c r="C565" s="385"/>
      <c r="D565" s="243">
        <v>87</v>
      </c>
      <c r="E565" s="386"/>
      <c r="F565" s="387"/>
    </row>
    <row r="566" s="374" customFormat="1" ht="24.95" customHeight="1" spans="1:6">
      <c r="A566" s="384" t="s">
        <v>478</v>
      </c>
      <c r="B566" s="388">
        <v>118</v>
      </c>
      <c r="C566" s="385"/>
      <c r="D566" s="243">
        <v>152</v>
      </c>
      <c r="E566" s="386"/>
      <c r="F566" s="387"/>
    </row>
    <row r="567" s="374" customFormat="1" ht="24.95" customHeight="1" spans="1:6">
      <c r="A567" s="384" t="s">
        <v>479</v>
      </c>
      <c r="B567" s="388">
        <v>1561</v>
      </c>
      <c r="C567" s="385"/>
      <c r="D567" s="243">
        <f>SUM(D568:D574)</f>
        <v>2017</v>
      </c>
      <c r="E567" s="386"/>
      <c r="F567" s="387"/>
    </row>
    <row r="568" s="374" customFormat="1" ht="24.95" customHeight="1" spans="1:6">
      <c r="A568" s="384" t="s">
        <v>96</v>
      </c>
      <c r="B568" s="389">
        <v>142</v>
      </c>
      <c r="C568" s="385"/>
      <c r="D568" s="243">
        <v>164</v>
      </c>
      <c r="E568" s="386"/>
      <c r="F568" s="387"/>
    </row>
    <row r="569" s="374" customFormat="1" ht="24.95" customHeight="1" spans="1:6">
      <c r="A569" s="384" t="s">
        <v>97</v>
      </c>
      <c r="B569" s="389"/>
      <c r="C569" s="385"/>
      <c r="D569" s="243">
        <v>0</v>
      </c>
      <c r="E569" s="386"/>
      <c r="F569" s="387"/>
    </row>
    <row r="570" s="374" customFormat="1" ht="24.95" customHeight="1" spans="1:6">
      <c r="A570" s="384" t="s">
        <v>98</v>
      </c>
      <c r="B570" s="389"/>
      <c r="C570" s="385"/>
      <c r="D570" s="243">
        <v>0</v>
      </c>
      <c r="E570" s="386"/>
      <c r="F570" s="387"/>
    </row>
    <row r="571" s="374" customFormat="1" ht="24.95" customHeight="1" spans="1:6">
      <c r="A571" s="384" t="s">
        <v>480</v>
      </c>
      <c r="B571" s="389"/>
      <c r="C571" s="385"/>
      <c r="D571" s="243">
        <v>0</v>
      </c>
      <c r="E571" s="386"/>
      <c r="F571" s="387"/>
    </row>
    <row r="572" s="374" customFormat="1" ht="24.95" customHeight="1" spans="1:6">
      <c r="A572" s="384" t="s">
        <v>481</v>
      </c>
      <c r="B572" s="388">
        <v>7</v>
      </c>
      <c r="C572" s="385"/>
      <c r="D572" s="243">
        <v>135</v>
      </c>
      <c r="E572" s="386"/>
      <c r="F572" s="387"/>
    </row>
    <row r="573" s="374" customFormat="1" ht="24.95" customHeight="1" spans="1:6">
      <c r="A573" s="384" t="s">
        <v>482</v>
      </c>
      <c r="B573" s="389">
        <v>1198</v>
      </c>
      <c r="C573" s="385"/>
      <c r="D573" s="243">
        <v>1462</v>
      </c>
      <c r="E573" s="386"/>
      <c r="F573" s="387"/>
    </row>
    <row r="574" s="374" customFormat="1" ht="24.95" customHeight="1" spans="1:6">
      <c r="A574" s="384" t="s">
        <v>483</v>
      </c>
      <c r="B574" s="388">
        <v>214</v>
      </c>
      <c r="C574" s="385"/>
      <c r="D574" s="243">
        <v>256</v>
      </c>
      <c r="E574" s="386"/>
      <c r="F574" s="387"/>
    </row>
    <row r="575" s="374" customFormat="1" ht="24.95" customHeight="1" spans="1:6">
      <c r="A575" s="384" t="s">
        <v>484</v>
      </c>
      <c r="B575" s="388">
        <v>48066</v>
      </c>
      <c r="C575" s="385"/>
      <c r="D575" s="243">
        <f>D576</f>
        <v>0</v>
      </c>
      <c r="E575" s="386"/>
      <c r="F575" s="387"/>
    </row>
    <row r="576" s="374" customFormat="1" ht="24.95" customHeight="1" spans="1:6">
      <c r="A576" s="384" t="s">
        <v>485</v>
      </c>
      <c r="B576" s="388"/>
      <c r="C576" s="385"/>
      <c r="D576" s="243">
        <v>0</v>
      </c>
      <c r="E576" s="386"/>
      <c r="F576" s="387"/>
    </row>
    <row r="577" s="374" customFormat="1" ht="24.95" customHeight="1" spans="1:6">
      <c r="A577" s="384" t="s">
        <v>486</v>
      </c>
      <c r="B577" s="388"/>
      <c r="C577" s="385"/>
      <c r="D577" s="243">
        <f>SUM(D578:D585)</f>
        <v>34832</v>
      </c>
      <c r="E577" s="386"/>
      <c r="F577" s="387"/>
    </row>
    <row r="578" s="374" customFormat="1" ht="24.95" customHeight="1" spans="1:6">
      <c r="A578" s="384" t="s">
        <v>487</v>
      </c>
      <c r="B578" s="389">
        <v>8</v>
      </c>
      <c r="C578" s="385"/>
      <c r="D578" s="243">
        <v>8</v>
      </c>
      <c r="E578" s="386"/>
      <c r="F578" s="387"/>
    </row>
    <row r="579" s="374" customFormat="1" ht="24.95" customHeight="1" spans="1:6">
      <c r="A579" s="384" t="s">
        <v>488</v>
      </c>
      <c r="B579" s="389">
        <v>1</v>
      </c>
      <c r="C579" s="385"/>
      <c r="D579" s="243">
        <v>1</v>
      </c>
      <c r="E579" s="386"/>
      <c r="F579" s="387"/>
    </row>
    <row r="580" s="374" customFormat="1" ht="24.95" customHeight="1" spans="1:6">
      <c r="A580" s="384" t="s">
        <v>489</v>
      </c>
      <c r="B580" s="388"/>
      <c r="C580" s="385"/>
      <c r="D580" s="243">
        <v>0</v>
      </c>
      <c r="E580" s="386"/>
      <c r="F580" s="387"/>
    </row>
    <row r="581" s="374" customFormat="1" ht="24.95" customHeight="1" spans="1:6">
      <c r="A581" s="384" t="s">
        <v>490</v>
      </c>
      <c r="B581" s="388">
        <v>9376</v>
      </c>
      <c r="C581" s="385"/>
      <c r="D581" s="243">
        <v>10764</v>
      </c>
      <c r="E581" s="386"/>
      <c r="F581" s="387"/>
    </row>
    <row r="582" s="374" customFormat="1" ht="24.95" customHeight="1" spans="1:6">
      <c r="A582" s="384" t="s">
        <v>491</v>
      </c>
      <c r="B582" s="388">
        <v>11682</v>
      </c>
      <c r="C582" s="385"/>
      <c r="D582" s="243">
        <v>2286</v>
      </c>
      <c r="E582" s="386"/>
      <c r="F582" s="387"/>
    </row>
    <row r="583" s="374" customFormat="1" ht="24.95" customHeight="1" spans="1:6">
      <c r="A583" s="384" t="s">
        <v>492</v>
      </c>
      <c r="B583" s="389">
        <v>27000</v>
      </c>
      <c r="C583" s="385"/>
      <c r="D583" s="243">
        <v>21773</v>
      </c>
      <c r="E583" s="386"/>
      <c r="F583" s="387"/>
    </row>
    <row r="584" s="374" customFormat="1" ht="24.95" customHeight="1" spans="1:6">
      <c r="A584" s="384" t="s">
        <v>493</v>
      </c>
      <c r="B584" s="389"/>
      <c r="C584" s="385"/>
      <c r="D584" s="243">
        <v>0</v>
      </c>
      <c r="E584" s="386"/>
      <c r="F584" s="387"/>
    </row>
    <row r="585" s="374" customFormat="1" ht="24.95" customHeight="1" spans="1:6">
      <c r="A585" s="384" t="s">
        <v>494</v>
      </c>
      <c r="B585" s="389"/>
      <c r="C585" s="385"/>
      <c r="D585" s="243">
        <v>0</v>
      </c>
      <c r="E585" s="386"/>
      <c r="F585" s="387"/>
    </row>
    <row r="586" s="374" customFormat="1" ht="24.95" customHeight="1" spans="1:6">
      <c r="A586" s="384" t="s">
        <v>495</v>
      </c>
      <c r="B586" s="388"/>
      <c r="C586" s="385"/>
      <c r="D586" s="243">
        <f>SUM(D587:D589)</f>
        <v>0</v>
      </c>
      <c r="E586" s="386"/>
      <c r="F586" s="387"/>
    </row>
    <row r="587" s="374" customFormat="1" ht="24.95" customHeight="1" spans="1:6">
      <c r="A587" s="384" t="s">
        <v>496</v>
      </c>
      <c r="B587" s="388"/>
      <c r="C587" s="385"/>
      <c r="D587" s="243">
        <v>0</v>
      </c>
      <c r="E587" s="386"/>
      <c r="F587" s="387"/>
    </row>
    <row r="588" s="374" customFormat="1" ht="24.95" customHeight="1" spans="1:6">
      <c r="A588" s="384" t="s">
        <v>497</v>
      </c>
      <c r="B588" s="389"/>
      <c r="C588" s="385"/>
      <c r="D588" s="243">
        <v>0</v>
      </c>
      <c r="E588" s="386"/>
      <c r="F588" s="387"/>
    </row>
    <row r="589" s="374" customFormat="1" ht="24.95" customHeight="1" spans="1:6">
      <c r="A589" s="384" t="s">
        <v>498</v>
      </c>
      <c r="B589" s="388"/>
      <c r="C589" s="385"/>
      <c r="D589" s="243">
        <v>0</v>
      </c>
      <c r="E589" s="386"/>
      <c r="F589" s="387"/>
    </row>
    <row r="590" s="374" customFormat="1" ht="24.95" customHeight="1" spans="1:6">
      <c r="A590" s="384" t="s">
        <v>499</v>
      </c>
      <c r="B590" s="388">
        <v>580</v>
      </c>
      <c r="C590" s="385"/>
      <c r="D590" s="243">
        <f>SUM(D591:D599)</f>
        <v>636</v>
      </c>
      <c r="E590" s="386"/>
      <c r="F590" s="387"/>
    </row>
    <row r="591" s="374" customFormat="1" ht="24.95" customHeight="1" spans="1:6">
      <c r="A591" s="384" t="s">
        <v>500</v>
      </c>
      <c r="B591" s="388">
        <v>395</v>
      </c>
      <c r="C591" s="385"/>
      <c r="D591" s="243">
        <v>182</v>
      </c>
      <c r="E591" s="386"/>
      <c r="F591" s="387"/>
    </row>
    <row r="592" s="374" customFormat="1" ht="24.95" customHeight="1" spans="1:6">
      <c r="A592" s="384" t="s">
        <v>501</v>
      </c>
      <c r="B592" s="389"/>
      <c r="C592" s="385"/>
      <c r="D592" s="243">
        <v>0</v>
      </c>
      <c r="E592" s="386"/>
      <c r="F592" s="387"/>
    </row>
    <row r="593" s="374" customFormat="1" ht="24.95" customHeight="1" spans="1:6">
      <c r="A593" s="384" t="s">
        <v>502</v>
      </c>
      <c r="B593" s="389"/>
      <c r="C593" s="385"/>
      <c r="D593" s="243">
        <v>0</v>
      </c>
      <c r="E593" s="386"/>
      <c r="F593" s="387"/>
    </row>
    <row r="594" s="374" customFormat="1" ht="24.95" customHeight="1" spans="1:6">
      <c r="A594" s="384" t="s">
        <v>503</v>
      </c>
      <c r="B594" s="389">
        <v>185</v>
      </c>
      <c r="C594" s="385"/>
      <c r="D594" s="243">
        <v>124</v>
      </c>
      <c r="E594" s="386"/>
      <c r="F594" s="387"/>
    </row>
    <row r="595" s="374" customFormat="1" ht="24.95" customHeight="1" spans="1:6">
      <c r="A595" s="384" t="s">
        <v>504</v>
      </c>
      <c r="B595" s="388"/>
      <c r="C595" s="385"/>
      <c r="D595" s="243">
        <v>0</v>
      </c>
      <c r="E595" s="386"/>
      <c r="F595" s="387"/>
    </row>
    <row r="596" s="374" customFormat="1" ht="24.95" customHeight="1" spans="1:6">
      <c r="A596" s="384" t="s">
        <v>505</v>
      </c>
      <c r="B596" s="388"/>
      <c r="C596" s="385"/>
      <c r="D596" s="243">
        <v>0</v>
      </c>
      <c r="E596" s="386"/>
      <c r="F596" s="387"/>
    </row>
    <row r="597" s="374" customFormat="1" ht="24.95" customHeight="1" spans="1:6">
      <c r="A597" s="384" t="s">
        <v>506</v>
      </c>
      <c r="B597" s="388"/>
      <c r="C597" s="385"/>
      <c r="D597" s="243">
        <v>0</v>
      </c>
      <c r="E597" s="386"/>
      <c r="F597" s="387"/>
    </row>
    <row r="598" s="374" customFormat="1" ht="24.95" customHeight="1" spans="1:6">
      <c r="A598" s="384" t="s">
        <v>507</v>
      </c>
      <c r="B598" s="388"/>
      <c r="C598" s="385"/>
      <c r="D598" s="243">
        <v>0</v>
      </c>
      <c r="E598" s="386"/>
      <c r="F598" s="387"/>
    </row>
    <row r="599" s="374" customFormat="1" ht="24.95" customHeight="1" spans="1:6">
      <c r="A599" s="384" t="s">
        <v>508</v>
      </c>
      <c r="B599" s="388"/>
      <c r="C599" s="385"/>
      <c r="D599" s="243">
        <v>330</v>
      </c>
      <c r="E599" s="386"/>
      <c r="F599" s="387"/>
    </row>
    <row r="600" s="374" customFormat="1" ht="24.95" customHeight="1" spans="1:6">
      <c r="A600" s="384" t="s">
        <v>509</v>
      </c>
      <c r="B600" s="388">
        <v>930</v>
      </c>
      <c r="C600" s="385"/>
      <c r="D600" s="243">
        <f>SUM(D601:D607)</f>
        <v>4406</v>
      </c>
      <c r="E600" s="386"/>
      <c r="F600" s="387"/>
    </row>
    <row r="601" s="374" customFormat="1" ht="24.95" customHeight="1" spans="1:6">
      <c r="A601" s="384" t="s">
        <v>510</v>
      </c>
      <c r="B601" s="388">
        <v>48</v>
      </c>
      <c r="C601" s="385"/>
      <c r="D601" s="243">
        <v>76</v>
      </c>
      <c r="E601" s="386"/>
      <c r="F601" s="387"/>
    </row>
    <row r="602" s="374" customFormat="1" ht="24.95" customHeight="1" spans="1:6">
      <c r="A602" s="384" t="s">
        <v>511</v>
      </c>
      <c r="B602" s="388">
        <v>15</v>
      </c>
      <c r="C602" s="385"/>
      <c r="D602" s="243">
        <v>0</v>
      </c>
      <c r="E602" s="386"/>
      <c r="F602" s="387"/>
    </row>
    <row r="603" s="374" customFormat="1" ht="24.95" customHeight="1" spans="1:6">
      <c r="A603" s="384" t="s">
        <v>512</v>
      </c>
      <c r="B603" s="388"/>
      <c r="C603" s="385"/>
      <c r="D603" s="243">
        <v>0</v>
      </c>
      <c r="E603" s="386"/>
      <c r="F603" s="387"/>
    </row>
    <row r="604" s="374" customFormat="1" ht="24.95" customHeight="1" spans="1:6">
      <c r="A604" s="384" t="s">
        <v>513</v>
      </c>
      <c r="B604" s="388"/>
      <c r="C604" s="385"/>
      <c r="D604" s="243">
        <v>0</v>
      </c>
      <c r="E604" s="386"/>
      <c r="F604" s="387"/>
    </row>
    <row r="605" s="374" customFormat="1" ht="24.95" customHeight="1" spans="1:6">
      <c r="A605" s="384" t="s">
        <v>514</v>
      </c>
      <c r="B605" s="388">
        <v>270</v>
      </c>
      <c r="C605" s="385"/>
      <c r="D605" s="243">
        <v>996</v>
      </c>
      <c r="E605" s="386"/>
      <c r="F605" s="387"/>
    </row>
    <row r="606" s="374" customFormat="1" ht="24.95" customHeight="1" spans="1:6">
      <c r="A606" s="384" t="s">
        <v>515</v>
      </c>
      <c r="B606" s="388">
        <v>490</v>
      </c>
      <c r="C606" s="385"/>
      <c r="D606" s="243">
        <v>377</v>
      </c>
      <c r="E606" s="386"/>
      <c r="F606" s="387"/>
    </row>
    <row r="607" s="374" customFormat="1" ht="24.95" customHeight="1" spans="1:6">
      <c r="A607" s="384" t="s">
        <v>516</v>
      </c>
      <c r="B607" s="388">
        <v>107</v>
      </c>
      <c r="C607" s="385"/>
      <c r="D607" s="243">
        <v>2957</v>
      </c>
      <c r="E607" s="386"/>
      <c r="F607" s="387"/>
    </row>
    <row r="608" s="374" customFormat="1" ht="24.95" customHeight="1" spans="1:6">
      <c r="A608" s="384" t="s">
        <v>517</v>
      </c>
      <c r="B608" s="388">
        <v>285</v>
      </c>
      <c r="C608" s="385"/>
      <c r="D608" s="243">
        <f>SUM(D609:D614)</f>
        <v>433</v>
      </c>
      <c r="E608" s="386"/>
      <c r="F608" s="387"/>
    </row>
    <row r="609" s="374" customFormat="1" ht="24.95" customHeight="1" spans="1:6">
      <c r="A609" s="384" t="s">
        <v>518</v>
      </c>
      <c r="B609" s="388">
        <v>105</v>
      </c>
      <c r="C609" s="385"/>
      <c r="D609" s="243">
        <v>288</v>
      </c>
      <c r="E609" s="386"/>
      <c r="F609" s="387"/>
    </row>
    <row r="610" s="374" customFormat="1" ht="24.95" customHeight="1" spans="1:6">
      <c r="A610" s="384" t="s">
        <v>519</v>
      </c>
      <c r="B610" s="389"/>
      <c r="C610" s="385"/>
      <c r="D610" s="243">
        <v>94</v>
      </c>
      <c r="E610" s="386"/>
      <c r="F610" s="387"/>
    </row>
    <row r="611" s="374" customFormat="1" ht="24.95" customHeight="1" spans="1:6">
      <c r="A611" s="384" t="s">
        <v>520</v>
      </c>
      <c r="B611" s="388"/>
      <c r="C611" s="385"/>
      <c r="D611" s="243">
        <v>0</v>
      </c>
      <c r="E611" s="386"/>
      <c r="F611" s="387"/>
    </row>
    <row r="612" s="374" customFormat="1" ht="24.95" customHeight="1" spans="1:6">
      <c r="A612" s="384" t="s">
        <v>521</v>
      </c>
      <c r="B612" s="388">
        <v>45</v>
      </c>
      <c r="C612" s="385"/>
      <c r="D612" s="243">
        <v>11</v>
      </c>
      <c r="E612" s="386"/>
      <c r="F612" s="387"/>
    </row>
    <row r="613" s="374" customFormat="1" ht="24.95" customHeight="1" spans="1:6">
      <c r="A613" s="384" t="s">
        <v>522</v>
      </c>
      <c r="B613" s="389"/>
      <c r="C613" s="385"/>
      <c r="D613" s="243">
        <v>1</v>
      </c>
      <c r="E613" s="386"/>
      <c r="F613" s="387"/>
    </row>
    <row r="614" s="374" customFormat="1" ht="24.95" customHeight="1" spans="1:6">
      <c r="A614" s="384" t="s">
        <v>523</v>
      </c>
      <c r="B614" s="388">
        <v>135</v>
      </c>
      <c r="C614" s="385"/>
      <c r="D614" s="243">
        <v>39</v>
      </c>
      <c r="E614" s="386"/>
      <c r="F614" s="387"/>
    </row>
    <row r="615" s="374" customFormat="1" ht="24.95" customHeight="1" spans="1:6">
      <c r="A615" s="384" t="s">
        <v>524</v>
      </c>
      <c r="B615" s="389">
        <v>513</v>
      </c>
      <c r="C615" s="385"/>
      <c r="D615" s="243">
        <f>SUM(D616:D622)</f>
        <v>678</v>
      </c>
      <c r="E615" s="386"/>
      <c r="F615" s="387"/>
    </row>
    <row r="616" s="374" customFormat="1" ht="24.95" customHeight="1" spans="1:6">
      <c r="A616" s="384" t="s">
        <v>525</v>
      </c>
      <c r="B616" s="388">
        <v>18</v>
      </c>
      <c r="C616" s="385"/>
      <c r="D616" s="243">
        <v>49</v>
      </c>
      <c r="E616" s="386"/>
      <c r="F616" s="387"/>
    </row>
    <row r="617" s="374" customFormat="1" ht="24.95" customHeight="1" spans="1:6">
      <c r="A617" s="384" t="s">
        <v>526</v>
      </c>
      <c r="B617" s="389">
        <v>32</v>
      </c>
      <c r="C617" s="385"/>
      <c r="D617" s="243">
        <v>215</v>
      </c>
      <c r="E617" s="386"/>
      <c r="F617" s="387"/>
    </row>
    <row r="618" s="374" customFormat="1" ht="24.95" customHeight="1" spans="1:6">
      <c r="A618" s="384" t="s">
        <v>527</v>
      </c>
      <c r="B618" s="389"/>
      <c r="C618" s="385"/>
      <c r="D618" s="243">
        <v>0</v>
      </c>
      <c r="E618" s="386"/>
      <c r="F618" s="387"/>
    </row>
    <row r="619" s="374" customFormat="1" ht="24.95" customHeight="1" spans="1:6">
      <c r="A619" s="384" t="s">
        <v>528</v>
      </c>
      <c r="B619" s="389">
        <v>87</v>
      </c>
      <c r="C619" s="385"/>
      <c r="D619" s="243">
        <v>97</v>
      </c>
      <c r="E619" s="386"/>
      <c r="F619" s="387"/>
    </row>
    <row r="620" s="374" customFormat="1" ht="24.95" customHeight="1" spans="1:6">
      <c r="A620" s="384" t="s">
        <v>529</v>
      </c>
      <c r="B620" s="388">
        <v>89</v>
      </c>
      <c r="C620" s="385"/>
      <c r="D620" s="243">
        <v>117</v>
      </c>
      <c r="E620" s="386"/>
      <c r="F620" s="387"/>
    </row>
    <row r="621" s="374" customFormat="1" ht="24.95" customHeight="1" spans="1:6">
      <c r="A621" s="384" t="s">
        <v>530</v>
      </c>
      <c r="B621" s="388">
        <v>136</v>
      </c>
      <c r="C621" s="385"/>
      <c r="D621" s="243">
        <v>0</v>
      </c>
      <c r="E621" s="386"/>
      <c r="F621" s="387"/>
    </row>
    <row r="622" s="374" customFormat="1" ht="24.95" customHeight="1" spans="1:6">
      <c r="A622" s="384" t="s">
        <v>531</v>
      </c>
      <c r="B622" s="389">
        <v>150</v>
      </c>
      <c r="C622" s="385"/>
      <c r="D622" s="243">
        <v>200</v>
      </c>
      <c r="E622" s="386"/>
      <c r="F622" s="387"/>
    </row>
    <row r="623" s="374" customFormat="1" ht="24.95" customHeight="1" spans="1:6">
      <c r="A623" s="384" t="s">
        <v>532</v>
      </c>
      <c r="B623" s="388">
        <v>430</v>
      </c>
      <c r="C623" s="385"/>
      <c r="D623" s="243">
        <f>SUM(D624:D631)</f>
        <v>1617</v>
      </c>
      <c r="E623" s="386"/>
      <c r="F623" s="387"/>
    </row>
    <row r="624" s="374" customFormat="1" ht="24.95" customHeight="1" spans="1:6">
      <c r="A624" s="384" t="s">
        <v>96</v>
      </c>
      <c r="B624" s="388">
        <v>84</v>
      </c>
      <c r="C624" s="385"/>
      <c r="D624" s="243">
        <v>69</v>
      </c>
      <c r="E624" s="386"/>
      <c r="F624" s="387"/>
    </row>
    <row r="625" s="374" customFormat="1" ht="24.95" customHeight="1" spans="1:6">
      <c r="A625" s="384" t="s">
        <v>97</v>
      </c>
      <c r="B625" s="389"/>
      <c r="C625" s="385"/>
      <c r="D625" s="243">
        <v>0</v>
      </c>
      <c r="E625" s="386"/>
      <c r="F625" s="387"/>
    </row>
    <row r="626" s="374" customFormat="1" ht="24.95" customHeight="1" spans="1:6">
      <c r="A626" s="384" t="s">
        <v>98</v>
      </c>
      <c r="B626" s="389">
        <v>83</v>
      </c>
      <c r="C626" s="385"/>
      <c r="D626" s="243">
        <v>77</v>
      </c>
      <c r="E626" s="386"/>
      <c r="F626" s="387"/>
    </row>
    <row r="627" s="374" customFormat="1" ht="24.95" customHeight="1" spans="1:6">
      <c r="A627" s="384" t="s">
        <v>533</v>
      </c>
      <c r="B627" s="389"/>
      <c r="C627" s="385"/>
      <c r="D627" s="243">
        <v>58</v>
      </c>
      <c r="E627" s="386"/>
      <c r="F627" s="387"/>
    </row>
    <row r="628" s="374" customFormat="1" ht="24.95" customHeight="1" spans="1:6">
      <c r="A628" s="384" t="s">
        <v>534</v>
      </c>
      <c r="B628" s="388"/>
      <c r="C628" s="385"/>
      <c r="D628" s="243">
        <v>5</v>
      </c>
      <c r="E628" s="386"/>
      <c r="F628" s="387"/>
    </row>
    <row r="629" s="374" customFormat="1" ht="24.95" customHeight="1" spans="1:6">
      <c r="A629" s="384" t="s">
        <v>535</v>
      </c>
      <c r="B629" s="389"/>
      <c r="C629" s="385"/>
      <c r="D629" s="243">
        <v>0</v>
      </c>
      <c r="E629" s="386"/>
      <c r="F629" s="387"/>
    </row>
    <row r="630" s="374" customFormat="1" ht="24.95" customHeight="1" spans="1:6">
      <c r="A630" s="384" t="s">
        <v>536</v>
      </c>
      <c r="B630" s="389">
        <v>211</v>
      </c>
      <c r="C630" s="385"/>
      <c r="D630" s="243">
        <v>658</v>
      </c>
      <c r="E630" s="386"/>
      <c r="F630" s="387"/>
    </row>
    <row r="631" s="374" customFormat="1" ht="24.95" customHeight="1" spans="1:6">
      <c r="A631" s="384" t="s">
        <v>537</v>
      </c>
      <c r="B631" s="374">
        <v>53</v>
      </c>
      <c r="C631" s="385"/>
      <c r="D631" s="243">
        <v>750</v>
      </c>
      <c r="E631" s="386"/>
      <c r="F631" s="387"/>
    </row>
    <row r="632" s="374" customFormat="1" ht="24.95" customHeight="1" spans="1:6">
      <c r="A632" s="384" t="s">
        <v>538</v>
      </c>
      <c r="B632" s="389">
        <v>34</v>
      </c>
      <c r="C632" s="385"/>
      <c r="D632" s="243">
        <f>SUM(D633:D636)</f>
        <v>35</v>
      </c>
      <c r="E632" s="386"/>
      <c r="F632" s="387"/>
    </row>
    <row r="633" s="374" customFormat="1" ht="24.95" customHeight="1" spans="1:6">
      <c r="A633" s="384" t="s">
        <v>96</v>
      </c>
      <c r="B633" s="389">
        <v>6</v>
      </c>
      <c r="C633" s="385"/>
      <c r="D633" s="243">
        <v>7</v>
      </c>
      <c r="E633" s="386"/>
      <c r="F633" s="387"/>
    </row>
    <row r="634" s="374" customFormat="1" ht="24.95" customHeight="1" spans="1:6">
      <c r="A634" s="384" t="s">
        <v>97</v>
      </c>
      <c r="B634" s="389"/>
      <c r="C634" s="385"/>
      <c r="D634" s="243">
        <v>0</v>
      </c>
      <c r="E634" s="386"/>
      <c r="F634" s="387"/>
    </row>
    <row r="635" s="374" customFormat="1" ht="24.95" customHeight="1" spans="1:6">
      <c r="A635" s="384" t="s">
        <v>98</v>
      </c>
      <c r="B635" s="388"/>
      <c r="C635" s="385"/>
      <c r="D635" s="243">
        <v>0</v>
      </c>
      <c r="E635" s="386"/>
      <c r="F635" s="387"/>
    </row>
    <row r="636" s="374" customFormat="1" ht="24.95" customHeight="1" spans="1:6">
      <c r="A636" s="384" t="s">
        <v>539</v>
      </c>
      <c r="B636" s="389">
        <v>27</v>
      </c>
      <c r="C636" s="385"/>
      <c r="D636" s="243">
        <v>28</v>
      </c>
      <c r="E636" s="386"/>
      <c r="F636" s="387"/>
    </row>
    <row r="637" s="374" customFormat="1" ht="24.95" customHeight="1" spans="1:6">
      <c r="A637" s="384" t="s">
        <v>540</v>
      </c>
      <c r="B637" s="388">
        <v>1000</v>
      </c>
      <c r="C637" s="385"/>
      <c r="D637" s="243">
        <f>SUM(D638:D639)</f>
        <v>5022</v>
      </c>
      <c r="E637" s="386"/>
      <c r="F637" s="387"/>
    </row>
    <row r="638" s="374" customFormat="1" ht="24.95" customHeight="1" spans="1:6">
      <c r="A638" s="384" t="s">
        <v>541</v>
      </c>
      <c r="B638" s="388">
        <v>100</v>
      </c>
      <c r="C638" s="385"/>
      <c r="D638" s="243">
        <v>343</v>
      </c>
      <c r="E638" s="386"/>
      <c r="F638" s="387"/>
    </row>
    <row r="639" s="374" customFormat="1" ht="24.95" customHeight="1" spans="1:6">
      <c r="A639" s="384" t="s">
        <v>542</v>
      </c>
      <c r="B639" s="388">
        <v>900</v>
      </c>
      <c r="C639" s="385"/>
      <c r="D639" s="243">
        <v>4679</v>
      </c>
      <c r="E639" s="386"/>
      <c r="F639" s="387"/>
    </row>
    <row r="640" s="374" customFormat="1" ht="24.95" customHeight="1" spans="1:6">
      <c r="A640" s="384" t="s">
        <v>543</v>
      </c>
      <c r="B640" s="389">
        <v>384</v>
      </c>
      <c r="C640" s="385"/>
      <c r="D640" s="243">
        <f>SUM(D641:D642)</f>
        <v>671</v>
      </c>
      <c r="E640" s="386"/>
      <c r="F640" s="387"/>
    </row>
    <row r="641" s="374" customFormat="1" ht="24.95" customHeight="1" spans="1:6">
      <c r="A641" s="384" t="s">
        <v>544</v>
      </c>
      <c r="B641" s="389">
        <v>300</v>
      </c>
      <c r="C641" s="385"/>
      <c r="D641" s="243">
        <v>569</v>
      </c>
      <c r="E641" s="386"/>
      <c r="F641" s="387"/>
    </row>
    <row r="642" s="374" customFormat="1" ht="24.95" customHeight="1" spans="1:6">
      <c r="A642" s="384" t="s">
        <v>545</v>
      </c>
      <c r="B642" s="388">
        <v>84</v>
      </c>
      <c r="C642" s="385"/>
      <c r="D642" s="243">
        <v>102</v>
      </c>
      <c r="E642" s="386"/>
      <c r="F642" s="387"/>
    </row>
    <row r="643" s="374" customFormat="1" ht="24.95" customHeight="1" spans="1:6">
      <c r="A643" s="384" t="s">
        <v>546</v>
      </c>
      <c r="B643" s="388">
        <v>338</v>
      </c>
      <c r="C643" s="385"/>
      <c r="D643" s="243">
        <f>SUM(D644:D645)</f>
        <v>1387</v>
      </c>
      <c r="E643" s="386"/>
      <c r="F643" s="387"/>
    </row>
    <row r="644" s="374" customFormat="1" ht="24.95" customHeight="1" spans="1:6">
      <c r="A644" s="384" t="s">
        <v>547</v>
      </c>
      <c r="B644" s="388">
        <v>10</v>
      </c>
      <c r="C644" s="385"/>
      <c r="D644" s="243">
        <v>47</v>
      </c>
      <c r="E644" s="386"/>
      <c r="F644" s="387"/>
    </row>
    <row r="645" s="374" customFormat="1" ht="24.95" customHeight="1" spans="1:6">
      <c r="A645" s="384" t="s">
        <v>548</v>
      </c>
      <c r="B645" s="388">
        <v>328</v>
      </c>
      <c r="C645" s="385"/>
      <c r="D645" s="243">
        <v>1340</v>
      </c>
      <c r="E645" s="386"/>
      <c r="F645" s="387"/>
    </row>
    <row r="646" s="374" customFormat="1" ht="24.95" customHeight="1" spans="1:6">
      <c r="A646" s="384" t="s">
        <v>549</v>
      </c>
      <c r="B646" s="388"/>
      <c r="C646" s="385"/>
      <c r="D646" s="243">
        <f>SUM(D647:D648)</f>
        <v>0</v>
      </c>
      <c r="E646" s="386"/>
      <c r="F646" s="387"/>
    </row>
    <row r="647" s="374" customFormat="1" ht="24.95" customHeight="1" spans="1:6">
      <c r="A647" s="384" t="s">
        <v>550</v>
      </c>
      <c r="B647" s="389"/>
      <c r="C647" s="385"/>
      <c r="D647" s="243">
        <v>0</v>
      </c>
      <c r="E647" s="386"/>
      <c r="F647" s="387"/>
    </row>
    <row r="648" s="374" customFormat="1" ht="24.95" customHeight="1" spans="1:6">
      <c r="A648" s="384" t="s">
        <v>551</v>
      </c>
      <c r="B648" s="389"/>
      <c r="C648" s="385"/>
      <c r="D648" s="243">
        <v>0</v>
      </c>
      <c r="E648" s="386"/>
      <c r="F648" s="387"/>
    </row>
    <row r="649" s="374" customFormat="1" ht="24.95" customHeight="1" spans="1:6">
      <c r="A649" s="384" t="s">
        <v>552</v>
      </c>
      <c r="B649" s="389">
        <v>13</v>
      </c>
      <c r="C649" s="385"/>
      <c r="D649" s="243">
        <f>SUM(D650:D651)</f>
        <v>13</v>
      </c>
      <c r="E649" s="386"/>
      <c r="F649" s="387"/>
    </row>
    <row r="650" s="374" customFormat="1" ht="24.95" customHeight="1" spans="1:6">
      <c r="A650" s="384" t="s">
        <v>553</v>
      </c>
      <c r="B650" s="389"/>
      <c r="C650" s="385"/>
      <c r="D650" s="243">
        <v>0</v>
      </c>
      <c r="E650" s="386"/>
      <c r="F650" s="387"/>
    </row>
    <row r="651" s="374" customFormat="1" ht="24.95" customHeight="1" spans="1:6">
      <c r="A651" s="384" t="s">
        <v>554</v>
      </c>
      <c r="B651" s="389">
        <v>13</v>
      </c>
      <c r="C651" s="385"/>
      <c r="D651" s="243">
        <v>13</v>
      </c>
      <c r="E651" s="386"/>
      <c r="F651" s="387"/>
    </row>
    <row r="652" s="374" customFormat="1" ht="24.95" customHeight="1" spans="1:6">
      <c r="A652" s="384" t="s">
        <v>555</v>
      </c>
      <c r="B652" s="389">
        <v>15354</v>
      </c>
      <c r="C652" s="385"/>
      <c r="D652" s="243">
        <f>SUM(D653:D655)</f>
        <v>16524</v>
      </c>
      <c r="E652" s="386"/>
      <c r="F652" s="387"/>
    </row>
    <row r="653" s="374" customFormat="1" ht="24.95" customHeight="1" spans="1:6">
      <c r="A653" s="384" t="s">
        <v>556</v>
      </c>
      <c r="B653" s="388"/>
      <c r="C653" s="385"/>
      <c r="D653" s="243">
        <v>0</v>
      </c>
      <c r="E653" s="386"/>
      <c r="F653" s="387"/>
    </row>
    <row r="654" s="374" customFormat="1" ht="24.95" customHeight="1" spans="1:6">
      <c r="A654" s="384" t="s">
        <v>557</v>
      </c>
      <c r="B654" s="388">
        <v>14654</v>
      </c>
      <c r="C654" s="385"/>
      <c r="D654" s="243">
        <v>16145</v>
      </c>
      <c r="E654" s="386"/>
      <c r="F654" s="387"/>
    </row>
    <row r="655" s="374" customFormat="1" ht="24.95" customHeight="1" spans="1:6">
      <c r="A655" s="384" t="s">
        <v>558</v>
      </c>
      <c r="B655" s="388">
        <v>700</v>
      </c>
      <c r="C655" s="385"/>
      <c r="D655" s="243">
        <v>379</v>
      </c>
      <c r="E655" s="386"/>
      <c r="F655" s="387"/>
    </row>
    <row r="656" s="374" customFormat="1" ht="24.95" customHeight="1" spans="1:6">
      <c r="A656" s="384" t="s">
        <v>559</v>
      </c>
      <c r="B656" s="388"/>
      <c r="C656" s="385"/>
      <c r="D656" s="243">
        <f>SUM(D657:D659)</f>
        <v>0</v>
      </c>
      <c r="E656" s="386"/>
      <c r="F656" s="387"/>
    </row>
    <row r="657" s="374" customFormat="1" ht="24.95" customHeight="1" spans="1:6">
      <c r="A657" s="384" t="s">
        <v>560</v>
      </c>
      <c r="B657" s="388"/>
      <c r="C657" s="385"/>
      <c r="D657" s="243">
        <v>0</v>
      </c>
      <c r="E657" s="386"/>
      <c r="F657" s="387"/>
    </row>
    <row r="658" s="374" customFormat="1" ht="24.95" customHeight="1" spans="1:6">
      <c r="A658" s="384" t="s">
        <v>561</v>
      </c>
      <c r="B658" s="388"/>
      <c r="C658" s="385"/>
      <c r="D658" s="243">
        <v>0</v>
      </c>
      <c r="E658" s="386"/>
      <c r="F658" s="387"/>
    </row>
    <row r="659" s="374" customFormat="1" ht="24.95" customHeight="1" spans="1:6">
      <c r="A659" s="384" t="s">
        <v>562</v>
      </c>
      <c r="B659" s="388"/>
      <c r="C659" s="385"/>
      <c r="D659" s="243">
        <v>0</v>
      </c>
      <c r="E659" s="386"/>
      <c r="F659" s="387"/>
    </row>
    <row r="660" s="374" customFormat="1" ht="24.95" customHeight="1" spans="1:6">
      <c r="A660" s="384" t="s">
        <v>563</v>
      </c>
      <c r="B660" s="388">
        <v>244</v>
      </c>
      <c r="C660" s="385"/>
      <c r="D660" s="243">
        <f>SUM(D661:D667)</f>
        <v>427</v>
      </c>
      <c r="E660" s="386"/>
      <c r="F660" s="387"/>
    </row>
    <row r="661" s="374" customFormat="1" ht="24.95" customHeight="1" spans="1:6">
      <c r="A661" s="384" t="s">
        <v>96</v>
      </c>
      <c r="B661" s="388">
        <v>49</v>
      </c>
      <c r="C661" s="385"/>
      <c r="D661" s="243">
        <v>59</v>
      </c>
      <c r="E661" s="386"/>
      <c r="F661" s="387"/>
    </row>
    <row r="662" s="374" customFormat="1" ht="24.95" customHeight="1" spans="1:6">
      <c r="A662" s="384" t="s">
        <v>97</v>
      </c>
      <c r="B662" s="389"/>
      <c r="C662" s="385"/>
      <c r="D662" s="243">
        <v>0</v>
      </c>
      <c r="E662" s="386"/>
      <c r="F662" s="387"/>
    </row>
    <row r="663" s="374" customFormat="1" ht="24.95" customHeight="1" spans="1:6">
      <c r="A663" s="384" t="s">
        <v>98</v>
      </c>
      <c r="B663" s="388"/>
      <c r="C663" s="385"/>
      <c r="D663" s="243">
        <v>0</v>
      </c>
      <c r="E663" s="386"/>
      <c r="F663" s="387"/>
    </row>
    <row r="664" s="374" customFormat="1" ht="24.95" customHeight="1" spans="1:6">
      <c r="A664" s="384" t="s">
        <v>564</v>
      </c>
      <c r="B664" s="389">
        <v>43</v>
      </c>
      <c r="C664" s="385"/>
      <c r="D664" s="243">
        <v>32</v>
      </c>
      <c r="E664" s="386"/>
      <c r="F664" s="387"/>
    </row>
    <row r="665" s="374" customFormat="1" ht="24.95" customHeight="1" spans="1:6">
      <c r="A665" s="384" t="s">
        <v>565</v>
      </c>
      <c r="B665" s="389"/>
      <c r="C665" s="385"/>
      <c r="D665" s="243">
        <v>0</v>
      </c>
      <c r="E665" s="386"/>
      <c r="F665" s="387"/>
    </row>
    <row r="666" s="374" customFormat="1" ht="24.95" customHeight="1" spans="1:6">
      <c r="A666" s="384" t="s">
        <v>105</v>
      </c>
      <c r="B666" s="388">
        <v>90</v>
      </c>
      <c r="C666" s="385"/>
      <c r="D666" s="243">
        <v>101</v>
      </c>
      <c r="E666" s="386"/>
      <c r="F666" s="387"/>
    </row>
    <row r="667" s="374" customFormat="1" ht="24.95" customHeight="1" spans="1:6">
      <c r="A667" s="384" t="s">
        <v>566</v>
      </c>
      <c r="B667" s="388">
        <v>63</v>
      </c>
      <c r="C667" s="385"/>
      <c r="D667" s="243">
        <v>235</v>
      </c>
      <c r="E667" s="386"/>
      <c r="F667" s="387"/>
    </row>
    <row r="668" s="374" customFormat="1" ht="24.95" customHeight="1" spans="1:6">
      <c r="A668" s="384" t="s">
        <v>567</v>
      </c>
      <c r="B668" s="388"/>
      <c r="C668" s="385"/>
      <c r="D668" s="243">
        <f>SUM(D669:D670)</f>
        <v>0</v>
      </c>
      <c r="E668" s="386"/>
      <c r="F668" s="387"/>
    </row>
    <row r="669" s="374" customFormat="1" ht="24.95" customHeight="1" spans="1:6">
      <c r="A669" s="384" t="s">
        <v>568</v>
      </c>
      <c r="B669" s="388"/>
      <c r="C669" s="385"/>
      <c r="D669" s="243">
        <v>0</v>
      </c>
      <c r="E669" s="386"/>
      <c r="F669" s="387"/>
    </row>
    <row r="670" s="374" customFormat="1" ht="24.95" customHeight="1" spans="1:6">
      <c r="A670" s="384" t="s">
        <v>569</v>
      </c>
      <c r="B670" s="388"/>
      <c r="C670" s="385"/>
      <c r="D670" s="243">
        <v>0</v>
      </c>
      <c r="E670" s="386"/>
      <c r="F670" s="387"/>
    </row>
    <row r="671" s="374" customFormat="1" ht="24.95" customHeight="1" spans="1:6">
      <c r="A671" s="384" t="s">
        <v>570</v>
      </c>
      <c r="B671" s="389">
        <v>3620</v>
      </c>
      <c r="C671" s="385"/>
      <c r="D671" s="243">
        <f>D672</f>
        <v>306</v>
      </c>
      <c r="E671" s="386"/>
      <c r="F671" s="387"/>
    </row>
    <row r="672" s="374" customFormat="1" ht="24.95" customHeight="1" spans="1:6">
      <c r="A672" s="384" t="s">
        <v>571</v>
      </c>
      <c r="B672" s="389">
        <v>3620</v>
      </c>
      <c r="C672" s="385"/>
      <c r="D672" s="243">
        <v>306</v>
      </c>
      <c r="E672" s="386"/>
      <c r="F672" s="387"/>
    </row>
    <row r="673" s="374" customFormat="1" ht="24.95" customHeight="1" spans="1:6">
      <c r="A673" s="384" t="s">
        <v>572</v>
      </c>
      <c r="B673" s="388">
        <v>28695</v>
      </c>
      <c r="C673" s="385">
        <v>32312</v>
      </c>
      <c r="D673" s="243">
        <f>SUM(D674,D679,D693,D697,D709,D712,D716,D721,D725,D729,D732,D741,D743)</f>
        <v>32312</v>
      </c>
      <c r="E673" s="386">
        <v>1</v>
      </c>
      <c r="F673" s="387"/>
    </row>
    <row r="674" s="374" customFormat="1" ht="24.95" customHeight="1" spans="1:6">
      <c r="A674" s="384" t="s">
        <v>573</v>
      </c>
      <c r="B674" s="388">
        <v>282</v>
      </c>
      <c r="C674" s="385"/>
      <c r="D674" s="243">
        <f>SUM(D675:D678)</f>
        <v>319</v>
      </c>
      <c r="E674" s="386"/>
      <c r="F674" s="387"/>
    </row>
    <row r="675" s="374" customFormat="1" ht="24.95" customHeight="1" spans="1:6">
      <c r="A675" s="384" t="s">
        <v>96</v>
      </c>
      <c r="B675" s="389">
        <v>213</v>
      </c>
      <c r="C675" s="385"/>
      <c r="D675" s="243">
        <v>241</v>
      </c>
      <c r="E675" s="386"/>
      <c r="F675" s="387"/>
    </row>
    <row r="676" s="374" customFormat="1" ht="24.95" customHeight="1" spans="1:6">
      <c r="A676" s="384" t="s">
        <v>97</v>
      </c>
      <c r="B676" s="388"/>
      <c r="C676" s="385"/>
      <c r="D676" s="243">
        <v>0</v>
      </c>
      <c r="E676" s="386"/>
      <c r="F676" s="387"/>
    </row>
    <row r="677" s="374" customFormat="1" ht="24.95" customHeight="1" spans="1:6">
      <c r="A677" s="384" t="s">
        <v>98</v>
      </c>
      <c r="B677" s="388"/>
      <c r="C677" s="385"/>
      <c r="D677" s="243">
        <v>0</v>
      </c>
      <c r="E677" s="386"/>
      <c r="F677" s="387"/>
    </row>
    <row r="678" s="374" customFormat="1" ht="24.95" customHeight="1" spans="1:6">
      <c r="A678" s="384" t="s">
        <v>574</v>
      </c>
      <c r="B678" s="389">
        <v>70</v>
      </c>
      <c r="C678" s="385"/>
      <c r="D678" s="243">
        <v>78</v>
      </c>
      <c r="E678" s="386"/>
      <c r="F678" s="387"/>
    </row>
    <row r="679" s="374" customFormat="1" ht="24.95" customHeight="1" spans="1:6">
      <c r="A679" s="384" t="s">
        <v>575</v>
      </c>
      <c r="B679" s="388">
        <v>5963</v>
      </c>
      <c r="C679" s="385"/>
      <c r="D679" s="243">
        <f>SUM(D680:D692)</f>
        <v>4878</v>
      </c>
      <c r="E679" s="386"/>
      <c r="F679" s="387"/>
    </row>
    <row r="680" s="374" customFormat="1" ht="24.95" customHeight="1" spans="1:6">
      <c r="A680" s="384" t="s">
        <v>576</v>
      </c>
      <c r="B680" s="388">
        <v>2227</v>
      </c>
      <c r="C680" s="385"/>
      <c r="D680" s="243">
        <v>2576</v>
      </c>
      <c r="E680" s="386"/>
      <c r="F680" s="387"/>
    </row>
    <row r="681" s="374" customFormat="1" ht="24.95" customHeight="1" spans="1:6">
      <c r="A681" s="384" t="s">
        <v>577</v>
      </c>
      <c r="B681" s="388">
        <v>1636</v>
      </c>
      <c r="C681" s="385"/>
      <c r="D681" s="243">
        <v>2014</v>
      </c>
      <c r="E681" s="386"/>
      <c r="F681" s="387"/>
    </row>
    <row r="682" s="374" customFormat="1" ht="24.95" customHeight="1" spans="1:6">
      <c r="A682" s="384" t="s">
        <v>578</v>
      </c>
      <c r="B682" s="389"/>
      <c r="C682" s="385"/>
      <c r="D682" s="243">
        <v>0</v>
      </c>
      <c r="E682" s="386"/>
      <c r="F682" s="387"/>
    </row>
    <row r="683" s="374" customFormat="1" ht="24.95" customHeight="1" spans="1:6">
      <c r="A683" s="384" t="s">
        <v>579</v>
      </c>
      <c r="B683" s="389"/>
      <c r="C683" s="385"/>
      <c r="D683" s="243">
        <v>0</v>
      </c>
      <c r="E683" s="386"/>
      <c r="F683" s="387"/>
    </row>
    <row r="684" s="374" customFormat="1" ht="24.95" customHeight="1" spans="1:6">
      <c r="A684" s="384" t="s">
        <v>580</v>
      </c>
      <c r="B684" s="389"/>
      <c r="C684" s="385"/>
      <c r="D684" s="243">
        <v>0</v>
      </c>
      <c r="E684" s="386"/>
      <c r="F684" s="387"/>
    </row>
    <row r="685" s="374" customFormat="1" ht="24.95" customHeight="1" spans="1:6">
      <c r="A685" s="384" t="s">
        <v>581</v>
      </c>
      <c r="B685" s="389"/>
      <c r="C685" s="385"/>
      <c r="D685" s="243">
        <v>125</v>
      </c>
      <c r="E685" s="386"/>
      <c r="F685" s="387"/>
    </row>
    <row r="686" s="374" customFormat="1" ht="24.95" customHeight="1" spans="1:6">
      <c r="A686" s="384" t="s">
        <v>582</v>
      </c>
      <c r="B686" s="389"/>
      <c r="C686" s="385"/>
      <c r="D686" s="243">
        <v>0</v>
      </c>
      <c r="E686" s="386"/>
      <c r="F686" s="387"/>
    </row>
    <row r="687" s="374" customFormat="1" ht="24.95" customHeight="1" spans="1:6">
      <c r="A687" s="384" t="s">
        <v>583</v>
      </c>
      <c r="B687" s="388"/>
      <c r="C687" s="385"/>
      <c r="D687" s="243">
        <v>0</v>
      </c>
      <c r="E687" s="386"/>
      <c r="F687" s="387"/>
    </row>
    <row r="688" s="374" customFormat="1" ht="24.95" customHeight="1" spans="1:6">
      <c r="A688" s="384" t="s">
        <v>584</v>
      </c>
      <c r="B688" s="388"/>
      <c r="C688" s="385"/>
      <c r="D688" s="243">
        <v>0</v>
      </c>
      <c r="E688" s="386"/>
      <c r="F688" s="387"/>
    </row>
    <row r="689" s="374" customFormat="1" ht="24.95" customHeight="1" spans="1:6">
      <c r="A689" s="384" t="s">
        <v>585</v>
      </c>
      <c r="B689" s="389"/>
      <c r="C689" s="385"/>
      <c r="D689" s="243">
        <v>0</v>
      </c>
      <c r="E689" s="386"/>
      <c r="F689" s="387"/>
    </row>
    <row r="690" s="374" customFormat="1" ht="24.95" customHeight="1" spans="1:6">
      <c r="A690" s="384" t="s">
        <v>586</v>
      </c>
      <c r="B690" s="389"/>
      <c r="C690" s="385"/>
      <c r="D690" s="243">
        <v>0</v>
      </c>
      <c r="E690" s="386"/>
      <c r="F690" s="387"/>
    </row>
    <row r="691" s="374" customFormat="1" ht="24.95" customHeight="1" spans="1:6">
      <c r="A691" s="384" t="s">
        <v>587</v>
      </c>
      <c r="B691" s="389"/>
      <c r="C691" s="385"/>
      <c r="D691" s="243">
        <v>0</v>
      </c>
      <c r="E691" s="386"/>
      <c r="F691" s="387"/>
    </row>
    <row r="692" s="374" customFormat="1" ht="24.95" customHeight="1" spans="1:6">
      <c r="A692" s="384" t="s">
        <v>588</v>
      </c>
      <c r="B692" s="389">
        <v>2100</v>
      </c>
      <c r="C692" s="385"/>
      <c r="D692" s="243">
        <v>163</v>
      </c>
      <c r="E692" s="386"/>
      <c r="F692" s="387"/>
    </row>
    <row r="693" s="374" customFormat="1" ht="24.95" customHeight="1" spans="1:6">
      <c r="A693" s="384" t="s">
        <v>589</v>
      </c>
      <c r="B693" s="374">
        <v>3087</v>
      </c>
      <c r="C693" s="385"/>
      <c r="D693" s="243">
        <f>SUM(D694:D696)</f>
        <v>4671</v>
      </c>
      <c r="E693" s="386"/>
      <c r="F693" s="387"/>
    </row>
    <row r="694" s="374" customFormat="1" ht="24.95" customHeight="1" spans="1:6">
      <c r="A694" s="384" t="s">
        <v>590</v>
      </c>
      <c r="B694" s="388">
        <v>151</v>
      </c>
      <c r="C694" s="385"/>
      <c r="D694" s="243">
        <v>0</v>
      </c>
      <c r="E694" s="386"/>
      <c r="F694" s="387"/>
    </row>
    <row r="695" s="374" customFormat="1" ht="24.95" customHeight="1" spans="1:6">
      <c r="A695" s="384" t="s">
        <v>591</v>
      </c>
      <c r="B695" s="388">
        <v>2526</v>
      </c>
      <c r="C695" s="385"/>
      <c r="D695" s="243">
        <v>2891</v>
      </c>
      <c r="E695" s="386"/>
      <c r="F695" s="387"/>
    </row>
    <row r="696" s="374" customFormat="1" ht="24.95" customHeight="1" spans="1:6">
      <c r="A696" s="384" t="s">
        <v>592</v>
      </c>
      <c r="B696" s="388">
        <v>410</v>
      </c>
      <c r="C696" s="385"/>
      <c r="D696" s="243">
        <v>1780</v>
      </c>
      <c r="E696" s="386"/>
      <c r="F696" s="387"/>
    </row>
    <row r="697" s="374" customFormat="1" ht="24.95" customHeight="1" spans="1:6">
      <c r="A697" s="384" t="s">
        <v>593</v>
      </c>
      <c r="B697" s="388">
        <v>5357</v>
      </c>
      <c r="C697" s="385"/>
      <c r="D697" s="243">
        <f>SUM(D698:D708)</f>
        <v>11680</v>
      </c>
      <c r="E697" s="386"/>
      <c r="F697" s="387"/>
    </row>
    <row r="698" s="374" customFormat="1" ht="24.95" customHeight="1" spans="1:6">
      <c r="A698" s="384" t="s">
        <v>594</v>
      </c>
      <c r="B698" s="388">
        <v>548</v>
      </c>
      <c r="C698" s="385"/>
      <c r="D698" s="243">
        <v>632</v>
      </c>
      <c r="E698" s="386"/>
      <c r="F698" s="387"/>
    </row>
    <row r="699" s="374" customFormat="1" ht="24.95" customHeight="1" spans="1:6">
      <c r="A699" s="384" t="s">
        <v>595</v>
      </c>
      <c r="B699" s="388">
        <v>289</v>
      </c>
      <c r="C699" s="385"/>
      <c r="D699" s="243">
        <v>320</v>
      </c>
      <c r="E699" s="386"/>
      <c r="F699" s="387"/>
    </row>
    <row r="700" s="374" customFormat="1" ht="24.95" customHeight="1" spans="1:6">
      <c r="A700" s="384" t="s">
        <v>596</v>
      </c>
      <c r="B700" s="388">
        <v>1036</v>
      </c>
      <c r="C700" s="385"/>
      <c r="D700" s="243">
        <v>1036</v>
      </c>
      <c r="E700" s="386"/>
      <c r="F700" s="387"/>
    </row>
    <row r="701" s="374" customFormat="1" ht="24.95" customHeight="1" spans="1:6">
      <c r="A701" s="384" t="s">
        <v>597</v>
      </c>
      <c r="B701" s="388"/>
      <c r="C701" s="385"/>
      <c r="D701" s="243">
        <v>0</v>
      </c>
      <c r="E701" s="386"/>
      <c r="F701" s="387"/>
    </row>
    <row r="702" s="374" customFormat="1" ht="24.95" customHeight="1" spans="1:6">
      <c r="A702" s="384" t="s">
        <v>598</v>
      </c>
      <c r="B702" s="388">
        <v>109</v>
      </c>
      <c r="C702" s="385"/>
      <c r="D702" s="243">
        <v>117</v>
      </c>
      <c r="E702" s="386"/>
      <c r="F702" s="387"/>
    </row>
    <row r="703" s="374" customFormat="1" ht="24.95" customHeight="1" spans="1:6">
      <c r="A703" s="384" t="s">
        <v>599</v>
      </c>
      <c r="B703" s="389"/>
      <c r="C703" s="385"/>
      <c r="D703" s="243">
        <v>0</v>
      </c>
      <c r="E703" s="386"/>
      <c r="F703" s="387"/>
    </row>
    <row r="704" s="374" customFormat="1" ht="24.95" customHeight="1" spans="1:6">
      <c r="A704" s="384" t="s">
        <v>600</v>
      </c>
      <c r="B704" s="389"/>
      <c r="C704" s="385"/>
      <c r="D704" s="243">
        <v>0</v>
      </c>
      <c r="E704" s="386"/>
      <c r="F704" s="387"/>
    </row>
    <row r="705" s="374" customFormat="1" ht="24.95" customHeight="1" spans="1:6">
      <c r="A705" s="384" t="s">
        <v>601</v>
      </c>
      <c r="B705" s="388">
        <v>596</v>
      </c>
      <c r="C705" s="385"/>
      <c r="D705" s="243">
        <v>2991</v>
      </c>
      <c r="E705" s="386"/>
      <c r="F705" s="387"/>
    </row>
    <row r="706" s="374" customFormat="1" ht="24.95" customHeight="1" spans="1:6">
      <c r="A706" s="384" t="s">
        <v>602</v>
      </c>
      <c r="B706" s="389">
        <v>2142</v>
      </c>
      <c r="C706" s="385"/>
      <c r="D706" s="243">
        <v>1394</v>
      </c>
      <c r="E706" s="386"/>
      <c r="F706" s="387"/>
    </row>
    <row r="707" s="374" customFormat="1" ht="24.95" customHeight="1" spans="1:6">
      <c r="A707" s="384" t="s">
        <v>603</v>
      </c>
      <c r="B707" s="389"/>
      <c r="C707" s="385"/>
      <c r="D707" s="243">
        <v>4886</v>
      </c>
      <c r="E707" s="386"/>
      <c r="F707" s="387"/>
    </row>
    <row r="708" s="374" customFormat="1" ht="24.95" customHeight="1" spans="1:6">
      <c r="A708" s="384" t="s">
        <v>604</v>
      </c>
      <c r="B708" s="389">
        <v>637</v>
      </c>
      <c r="C708" s="385"/>
      <c r="D708" s="243">
        <v>304</v>
      </c>
      <c r="E708" s="386"/>
      <c r="F708" s="387"/>
    </row>
    <row r="709" s="374" customFormat="1" ht="24.95" customHeight="1" spans="1:6">
      <c r="A709" s="384" t="s">
        <v>605</v>
      </c>
      <c r="B709" s="389"/>
      <c r="C709" s="385"/>
      <c r="D709" s="243">
        <f>SUM(D710:D711)</f>
        <v>15</v>
      </c>
      <c r="E709" s="386"/>
      <c r="F709" s="387"/>
    </row>
    <row r="710" s="374" customFormat="1" ht="24.95" customHeight="1" spans="1:6">
      <c r="A710" s="384" t="s">
        <v>606</v>
      </c>
      <c r="B710" s="389"/>
      <c r="C710" s="385"/>
      <c r="D710" s="243">
        <v>0</v>
      </c>
      <c r="E710" s="386"/>
      <c r="F710" s="387"/>
    </row>
    <row r="711" s="374" customFormat="1" ht="24.95" customHeight="1" spans="1:6">
      <c r="A711" s="384" t="s">
        <v>607</v>
      </c>
      <c r="B711" s="389"/>
      <c r="C711" s="385"/>
      <c r="D711" s="243">
        <v>15</v>
      </c>
      <c r="E711" s="386"/>
      <c r="F711" s="387"/>
    </row>
    <row r="712" s="374" customFormat="1" ht="24.95" customHeight="1" spans="1:6">
      <c r="A712" s="384" t="s">
        <v>608</v>
      </c>
      <c r="B712" s="388">
        <v>860</v>
      </c>
      <c r="C712" s="385"/>
      <c r="D712" s="243">
        <f>SUM(D713:D715)</f>
        <v>1512</v>
      </c>
      <c r="E712" s="386"/>
      <c r="F712" s="387"/>
    </row>
    <row r="713" s="374" customFormat="1" ht="24.95" customHeight="1" spans="1:6">
      <c r="A713" s="384" t="s">
        <v>609</v>
      </c>
      <c r="B713" s="388"/>
      <c r="C713" s="385"/>
      <c r="D713" s="243">
        <v>0</v>
      </c>
      <c r="E713" s="386"/>
      <c r="F713" s="387"/>
    </row>
    <row r="714" s="374" customFormat="1" ht="24.95" customHeight="1" spans="1:6">
      <c r="A714" s="384" t="s">
        <v>610</v>
      </c>
      <c r="B714" s="388">
        <v>804</v>
      </c>
      <c r="C714" s="385"/>
      <c r="D714" s="243">
        <v>954</v>
      </c>
      <c r="E714" s="386"/>
      <c r="F714" s="387"/>
    </row>
    <row r="715" s="374" customFormat="1" ht="24.95" customHeight="1" spans="1:6">
      <c r="A715" s="384" t="s">
        <v>611</v>
      </c>
      <c r="B715" s="388">
        <v>56</v>
      </c>
      <c r="C715" s="385"/>
      <c r="D715" s="243">
        <v>558</v>
      </c>
      <c r="E715" s="386"/>
      <c r="F715" s="387"/>
    </row>
    <row r="716" s="374" customFormat="1" ht="24.95" customHeight="1" spans="1:6">
      <c r="A716" s="384" t="s">
        <v>612</v>
      </c>
      <c r="B716" s="389">
        <v>4666</v>
      </c>
      <c r="C716" s="385"/>
      <c r="D716" s="243">
        <f>SUM(D717:D720)</f>
        <v>5133</v>
      </c>
      <c r="E716" s="386"/>
      <c r="F716" s="387"/>
    </row>
    <row r="717" s="374" customFormat="1" ht="24.95" customHeight="1" spans="1:6">
      <c r="A717" s="384" t="s">
        <v>613</v>
      </c>
      <c r="B717" s="388">
        <v>862</v>
      </c>
      <c r="C717" s="385"/>
      <c r="D717" s="243">
        <v>1155</v>
      </c>
      <c r="E717" s="386"/>
      <c r="F717" s="387"/>
    </row>
    <row r="718" s="374" customFormat="1" ht="24.95" customHeight="1" spans="1:6">
      <c r="A718" s="384" t="s">
        <v>614</v>
      </c>
      <c r="B718" s="388">
        <v>3668</v>
      </c>
      <c r="C718" s="385"/>
      <c r="D718" s="243">
        <v>3818</v>
      </c>
      <c r="E718" s="386"/>
      <c r="F718" s="387"/>
    </row>
    <row r="719" s="374" customFormat="1" ht="24.95" customHeight="1" spans="1:6">
      <c r="A719" s="384" t="s">
        <v>615</v>
      </c>
      <c r="B719" s="389"/>
      <c r="C719" s="385"/>
      <c r="D719" s="243">
        <v>0</v>
      </c>
      <c r="E719" s="386"/>
      <c r="F719" s="387"/>
    </row>
    <row r="720" s="374" customFormat="1" ht="24.95" customHeight="1" spans="1:6">
      <c r="A720" s="384" t="s">
        <v>616</v>
      </c>
      <c r="B720" s="388">
        <v>136</v>
      </c>
      <c r="C720" s="385"/>
      <c r="D720" s="243">
        <v>160</v>
      </c>
      <c r="E720" s="386"/>
      <c r="F720" s="387"/>
    </row>
    <row r="721" s="374" customFormat="1" ht="24.95" customHeight="1" spans="1:6">
      <c r="A721" s="384" t="s">
        <v>617</v>
      </c>
      <c r="B721" s="388"/>
      <c r="C721" s="385"/>
      <c r="D721" s="243">
        <f>SUM(D722:D724)</f>
        <v>17</v>
      </c>
      <c r="E721" s="386"/>
      <c r="F721" s="387"/>
    </row>
    <row r="722" s="374" customFormat="1" ht="24.95" customHeight="1" spans="1:6">
      <c r="A722" s="384" t="s">
        <v>618</v>
      </c>
      <c r="B722" s="388"/>
      <c r="C722" s="385"/>
      <c r="D722" s="243">
        <v>0</v>
      </c>
      <c r="E722" s="386"/>
      <c r="F722" s="387"/>
    </row>
    <row r="723" s="374" customFormat="1" ht="24.95" customHeight="1" spans="1:6">
      <c r="A723" s="384" t="s">
        <v>619</v>
      </c>
      <c r="B723" s="389"/>
      <c r="C723" s="385"/>
      <c r="D723" s="243">
        <v>17</v>
      </c>
      <c r="E723" s="386"/>
      <c r="F723" s="387"/>
    </row>
    <row r="724" s="374" customFormat="1" ht="24.95" customHeight="1" spans="1:6">
      <c r="A724" s="384" t="s">
        <v>620</v>
      </c>
      <c r="B724" s="389"/>
      <c r="C724" s="385"/>
      <c r="D724" s="243">
        <v>0</v>
      </c>
      <c r="E724" s="386"/>
      <c r="F724" s="387"/>
    </row>
    <row r="725" s="374" customFormat="1" ht="24.95" customHeight="1" spans="1:6">
      <c r="A725" s="384" t="s">
        <v>621</v>
      </c>
      <c r="B725" s="389">
        <v>1000</v>
      </c>
      <c r="C725" s="385"/>
      <c r="D725" s="243">
        <f>SUM(D726:D728)</f>
        <v>116</v>
      </c>
      <c r="E725" s="386"/>
      <c r="F725" s="387"/>
    </row>
    <row r="726" s="374" customFormat="1" ht="24.95" customHeight="1" spans="1:6">
      <c r="A726" s="384" t="s">
        <v>622</v>
      </c>
      <c r="B726" s="389">
        <v>1000</v>
      </c>
      <c r="C726" s="385"/>
      <c r="D726" s="243">
        <v>116</v>
      </c>
      <c r="E726" s="386"/>
      <c r="F726" s="387"/>
    </row>
    <row r="727" s="374" customFormat="1" ht="24.95" customHeight="1" spans="1:6">
      <c r="A727" s="384" t="s">
        <v>623</v>
      </c>
      <c r="B727" s="389"/>
      <c r="C727" s="385"/>
      <c r="D727" s="243">
        <v>0</v>
      </c>
      <c r="E727" s="386"/>
      <c r="F727" s="387"/>
    </row>
    <row r="728" s="374" customFormat="1" ht="24.95" customHeight="1" spans="1:6">
      <c r="A728" s="384" t="s">
        <v>624</v>
      </c>
      <c r="B728" s="389"/>
      <c r="C728" s="385"/>
      <c r="D728" s="243">
        <v>0</v>
      </c>
      <c r="E728" s="386"/>
      <c r="F728" s="387"/>
    </row>
    <row r="729" s="374" customFormat="1" ht="24.95" customHeight="1" spans="1:6">
      <c r="A729" s="384" t="s">
        <v>625</v>
      </c>
      <c r="B729" s="389"/>
      <c r="C729" s="385"/>
      <c r="D729" s="243">
        <f>SUM(D730:D731)</f>
        <v>97</v>
      </c>
      <c r="E729" s="386"/>
      <c r="F729" s="387"/>
    </row>
    <row r="730" s="374" customFormat="1" ht="24.95" customHeight="1" spans="1:6">
      <c r="A730" s="384" t="s">
        <v>626</v>
      </c>
      <c r="C730" s="385"/>
      <c r="D730" s="243">
        <v>97</v>
      </c>
      <c r="E730" s="386"/>
      <c r="F730" s="387"/>
    </row>
    <row r="731" s="374" customFormat="1" ht="24.95" customHeight="1" spans="1:6">
      <c r="A731" s="384" t="s">
        <v>627</v>
      </c>
      <c r="B731" s="389"/>
      <c r="C731" s="385"/>
      <c r="D731" s="243">
        <v>0</v>
      </c>
      <c r="E731" s="386"/>
      <c r="F731" s="387"/>
    </row>
    <row r="732" s="374" customFormat="1" ht="24.95" customHeight="1" spans="1:6">
      <c r="A732" s="384" t="s">
        <v>628</v>
      </c>
      <c r="B732" s="389">
        <v>460</v>
      </c>
      <c r="C732" s="385"/>
      <c r="D732" s="243">
        <f>SUM(D733:D740)</f>
        <v>552</v>
      </c>
      <c r="E732" s="386"/>
      <c r="F732" s="387"/>
    </row>
    <row r="733" s="374" customFormat="1" ht="24.95" customHeight="1" spans="1:6">
      <c r="A733" s="384" t="s">
        <v>96</v>
      </c>
      <c r="B733" s="388">
        <v>200</v>
      </c>
      <c r="C733" s="385"/>
      <c r="D733" s="243">
        <v>238</v>
      </c>
      <c r="E733" s="386"/>
      <c r="F733" s="387"/>
    </row>
    <row r="734" s="374" customFormat="1" ht="24.95" customHeight="1" spans="1:6">
      <c r="A734" s="384" t="s">
        <v>97</v>
      </c>
      <c r="B734" s="389"/>
      <c r="C734" s="385"/>
      <c r="D734" s="243">
        <v>0</v>
      </c>
      <c r="E734" s="386"/>
      <c r="F734" s="387"/>
    </row>
    <row r="735" s="374" customFormat="1" ht="24.95" customHeight="1" spans="1:6">
      <c r="A735" s="384" t="s">
        <v>98</v>
      </c>
      <c r="B735" s="388"/>
      <c r="C735" s="385"/>
      <c r="D735" s="243">
        <v>0</v>
      </c>
      <c r="E735" s="386"/>
      <c r="F735" s="387"/>
    </row>
    <row r="736" s="374" customFormat="1" ht="24.95" customHeight="1" spans="1:6">
      <c r="A736" s="384" t="s">
        <v>137</v>
      </c>
      <c r="B736" s="388">
        <v>20</v>
      </c>
      <c r="C736" s="385"/>
      <c r="D736" s="243">
        <v>20</v>
      </c>
      <c r="E736" s="386"/>
      <c r="F736" s="387"/>
    </row>
    <row r="737" s="374" customFormat="1" ht="24.95" customHeight="1" spans="1:6">
      <c r="A737" s="384" t="s">
        <v>629</v>
      </c>
      <c r="B737" s="388">
        <v>42</v>
      </c>
      <c r="C737" s="385"/>
      <c r="D737" s="243">
        <v>79</v>
      </c>
      <c r="E737" s="386"/>
      <c r="F737" s="387"/>
    </row>
    <row r="738" s="374" customFormat="1" ht="24.95" customHeight="1" spans="1:6">
      <c r="A738" s="384" t="s">
        <v>630</v>
      </c>
      <c r="B738" s="388">
        <v>122</v>
      </c>
      <c r="C738" s="385"/>
      <c r="D738" s="243">
        <v>122</v>
      </c>
      <c r="E738" s="386"/>
      <c r="F738" s="387"/>
    </row>
    <row r="739" s="374" customFormat="1" ht="24.95" customHeight="1" spans="1:6">
      <c r="A739" s="384" t="s">
        <v>105</v>
      </c>
      <c r="B739" s="388">
        <v>77</v>
      </c>
      <c r="C739" s="385"/>
      <c r="D739" s="243">
        <v>89</v>
      </c>
      <c r="E739" s="386"/>
      <c r="F739" s="387"/>
    </row>
    <row r="740" s="374" customFormat="1" ht="24.95" customHeight="1" spans="1:6">
      <c r="A740" s="384" t="s">
        <v>631</v>
      </c>
      <c r="B740" s="388"/>
      <c r="C740" s="385"/>
      <c r="D740" s="243">
        <v>4</v>
      </c>
      <c r="E740" s="386"/>
      <c r="F740" s="387"/>
    </row>
    <row r="741" s="374" customFormat="1" ht="24.95" customHeight="1" spans="1:6">
      <c r="A741" s="384" t="s">
        <v>632</v>
      </c>
      <c r="B741" s="388">
        <v>1952</v>
      </c>
      <c r="C741" s="385"/>
      <c r="D741" s="243">
        <f>D742</f>
        <v>3285</v>
      </c>
      <c r="E741" s="386"/>
      <c r="F741" s="387"/>
    </row>
    <row r="742" s="374" customFormat="1" ht="24.95" customHeight="1" spans="1:6">
      <c r="A742" s="384" t="s">
        <v>633</v>
      </c>
      <c r="B742" s="388">
        <v>1952</v>
      </c>
      <c r="C742" s="385"/>
      <c r="D742" s="243">
        <v>3285</v>
      </c>
      <c r="E742" s="386"/>
      <c r="F742" s="387"/>
    </row>
    <row r="743" s="374" customFormat="1" ht="24.95" customHeight="1" spans="1:6">
      <c r="A743" s="384" t="s">
        <v>634</v>
      </c>
      <c r="B743" s="389">
        <v>5067</v>
      </c>
      <c r="C743" s="385"/>
      <c r="D743" s="243">
        <f>D744</f>
        <v>37</v>
      </c>
      <c r="E743" s="386"/>
      <c r="F743" s="387"/>
    </row>
    <row r="744" s="374" customFormat="1" ht="24.95" customHeight="1" spans="1:6">
      <c r="A744" s="384" t="s">
        <v>635</v>
      </c>
      <c r="B744" s="389">
        <v>5067</v>
      </c>
      <c r="C744" s="385"/>
      <c r="D744" s="243">
        <v>37</v>
      </c>
      <c r="E744" s="386"/>
      <c r="F744" s="387"/>
    </row>
    <row r="745" s="374" customFormat="1" ht="24.95" customHeight="1" spans="1:6">
      <c r="A745" s="384" t="s">
        <v>636</v>
      </c>
      <c r="B745" s="388">
        <v>2498</v>
      </c>
      <c r="C745" s="385">
        <v>13181</v>
      </c>
      <c r="D745" s="243">
        <f>SUM(D746,D756,D760,D769,D774,D781,D787,D790,D793,D795,D797,D803,D805,D807,D822)</f>
        <v>13181</v>
      </c>
      <c r="E745" s="386">
        <v>1</v>
      </c>
      <c r="F745" s="387"/>
    </row>
    <row r="746" s="374" customFormat="1" ht="24.95" customHeight="1" spans="1:6">
      <c r="A746" s="384" t="s">
        <v>637</v>
      </c>
      <c r="B746" s="388">
        <v>449</v>
      </c>
      <c r="C746" s="385"/>
      <c r="D746" s="243">
        <f>SUM(D747:D755)</f>
        <v>918</v>
      </c>
      <c r="E746" s="386"/>
      <c r="F746" s="387"/>
    </row>
    <row r="747" s="374" customFormat="1" ht="24.95" customHeight="1" spans="1:6">
      <c r="A747" s="384" t="s">
        <v>96</v>
      </c>
      <c r="B747" s="389"/>
      <c r="C747" s="385"/>
      <c r="D747" s="243">
        <v>0</v>
      </c>
      <c r="E747" s="386"/>
      <c r="F747" s="387"/>
    </row>
    <row r="748" s="374" customFormat="1" ht="24.95" customHeight="1" spans="1:6">
      <c r="A748" s="384" t="s">
        <v>97</v>
      </c>
      <c r="B748" s="389"/>
      <c r="C748" s="385"/>
      <c r="D748" s="243">
        <v>0</v>
      </c>
      <c r="E748" s="386"/>
      <c r="F748" s="387"/>
    </row>
    <row r="749" s="374" customFormat="1" ht="24.95" customHeight="1" spans="1:6">
      <c r="A749" s="384" t="s">
        <v>98</v>
      </c>
      <c r="B749" s="389"/>
      <c r="C749" s="385"/>
      <c r="D749" s="243">
        <v>0</v>
      </c>
      <c r="E749" s="386"/>
      <c r="F749" s="387"/>
    </row>
    <row r="750" s="374" customFormat="1" ht="24.95" customHeight="1" spans="1:6">
      <c r="A750" s="384" t="s">
        <v>638</v>
      </c>
      <c r="B750" s="389"/>
      <c r="C750" s="385"/>
      <c r="D750" s="243">
        <v>0</v>
      </c>
      <c r="E750" s="386"/>
      <c r="F750" s="387"/>
    </row>
    <row r="751" s="374" customFormat="1" ht="24.95" customHeight="1" spans="1:6">
      <c r="A751" s="384" t="s">
        <v>639</v>
      </c>
      <c r="B751" s="389"/>
      <c r="C751" s="385"/>
      <c r="D751" s="243">
        <v>8</v>
      </c>
      <c r="E751" s="386"/>
      <c r="F751" s="387"/>
    </row>
    <row r="752" s="374" customFormat="1" ht="24.95" customHeight="1" spans="1:6">
      <c r="A752" s="384" t="s">
        <v>640</v>
      </c>
      <c r="B752" s="389"/>
      <c r="C752" s="385"/>
      <c r="D752" s="243">
        <v>0</v>
      </c>
      <c r="E752" s="386"/>
      <c r="F752" s="387"/>
    </row>
    <row r="753" s="374" customFormat="1" ht="24.95" customHeight="1" spans="1:6">
      <c r="A753" s="384" t="s">
        <v>641</v>
      </c>
      <c r="B753" s="389"/>
      <c r="C753" s="385"/>
      <c r="D753" s="243">
        <v>0</v>
      </c>
      <c r="E753" s="386"/>
      <c r="F753" s="387"/>
    </row>
    <row r="754" s="374" customFormat="1" ht="24.95" customHeight="1" spans="1:6">
      <c r="A754" s="384" t="s">
        <v>642</v>
      </c>
      <c r="B754" s="389"/>
      <c r="C754" s="385"/>
      <c r="D754" s="243">
        <v>0</v>
      </c>
      <c r="E754" s="386"/>
      <c r="F754" s="387"/>
    </row>
    <row r="755" s="374" customFormat="1" ht="24.95" customHeight="1" spans="1:6">
      <c r="A755" s="384" t="s">
        <v>643</v>
      </c>
      <c r="B755" s="389">
        <v>449</v>
      </c>
      <c r="C755" s="385"/>
      <c r="D755" s="243">
        <v>910</v>
      </c>
      <c r="E755" s="386"/>
      <c r="F755" s="387"/>
    </row>
    <row r="756" s="374" customFormat="1" ht="24.95" customHeight="1" spans="1:6">
      <c r="A756" s="384" t="s">
        <v>644</v>
      </c>
      <c r="B756" s="389">
        <v>15</v>
      </c>
      <c r="C756" s="385"/>
      <c r="D756" s="243">
        <f>SUM(D757:D759)</f>
        <v>15</v>
      </c>
      <c r="E756" s="386"/>
      <c r="F756" s="387"/>
    </row>
    <row r="757" s="374" customFormat="1" ht="24.95" customHeight="1" spans="1:6">
      <c r="A757" s="384" t="s">
        <v>645</v>
      </c>
      <c r="B757" s="389"/>
      <c r="C757" s="385"/>
      <c r="D757" s="243">
        <v>0</v>
      </c>
      <c r="E757" s="386"/>
      <c r="F757" s="387"/>
    </row>
    <row r="758" s="374" customFormat="1" ht="24.95" customHeight="1" spans="1:6">
      <c r="A758" s="384" t="s">
        <v>646</v>
      </c>
      <c r="B758" s="388"/>
      <c r="C758" s="385"/>
      <c r="D758" s="243">
        <v>0</v>
      </c>
      <c r="E758" s="386"/>
      <c r="F758" s="387"/>
    </row>
    <row r="759" s="374" customFormat="1" ht="24.95" customHeight="1" spans="1:6">
      <c r="A759" s="384" t="s">
        <v>647</v>
      </c>
      <c r="B759" s="388">
        <v>15</v>
      </c>
      <c r="C759" s="385"/>
      <c r="D759" s="243">
        <v>15</v>
      </c>
      <c r="E759" s="386"/>
      <c r="F759" s="387"/>
    </row>
    <row r="760" s="374" customFormat="1" ht="24.95" customHeight="1" spans="1:6">
      <c r="A760" s="384" t="s">
        <v>648</v>
      </c>
      <c r="B760" s="388">
        <v>34</v>
      </c>
      <c r="C760" s="385"/>
      <c r="D760" s="243">
        <f>SUM(D761:D768)</f>
        <v>9426</v>
      </c>
      <c r="E760" s="386"/>
      <c r="F760" s="387"/>
    </row>
    <row r="761" s="374" customFormat="1" ht="24.95" customHeight="1" spans="1:6">
      <c r="A761" s="384" t="s">
        <v>649</v>
      </c>
      <c r="B761" s="388">
        <v>34</v>
      </c>
      <c r="C761" s="385"/>
      <c r="D761" s="243">
        <v>9425</v>
      </c>
      <c r="E761" s="386"/>
      <c r="F761" s="387"/>
    </row>
    <row r="762" s="374" customFormat="1" ht="24.95" customHeight="1" spans="1:6">
      <c r="A762" s="384" t="s">
        <v>650</v>
      </c>
      <c r="B762" s="388"/>
      <c r="C762" s="385"/>
      <c r="D762" s="243">
        <v>0</v>
      </c>
      <c r="E762" s="386"/>
      <c r="F762" s="387"/>
    </row>
    <row r="763" s="374" customFormat="1" ht="24.95" customHeight="1" spans="1:6">
      <c r="A763" s="384" t="s">
        <v>651</v>
      </c>
      <c r="B763" s="388"/>
      <c r="C763" s="385"/>
      <c r="D763" s="243">
        <v>0</v>
      </c>
      <c r="E763" s="386"/>
      <c r="F763" s="387"/>
    </row>
    <row r="764" s="374" customFormat="1" ht="24.95" customHeight="1" spans="1:6">
      <c r="A764" s="384" t="s">
        <v>652</v>
      </c>
      <c r="B764" s="388"/>
      <c r="C764" s="385"/>
      <c r="D764" s="243">
        <v>0</v>
      </c>
      <c r="E764" s="386"/>
      <c r="F764" s="387"/>
    </row>
    <row r="765" s="374" customFormat="1" ht="24.95" customHeight="1" spans="1:6">
      <c r="A765" s="384" t="s">
        <v>653</v>
      </c>
      <c r="B765" s="388"/>
      <c r="C765" s="385"/>
      <c r="D765" s="243">
        <v>0</v>
      </c>
      <c r="E765" s="386"/>
      <c r="F765" s="387"/>
    </row>
    <row r="766" s="374" customFormat="1" ht="24.95" customHeight="1" spans="1:6">
      <c r="A766" s="384" t="s">
        <v>654</v>
      </c>
      <c r="B766" s="389"/>
      <c r="C766" s="385"/>
      <c r="D766" s="243">
        <v>0</v>
      </c>
      <c r="E766" s="386"/>
      <c r="F766" s="387"/>
    </row>
    <row r="767" s="374" customFormat="1" ht="24.95" customHeight="1" spans="1:6">
      <c r="A767" s="384" t="s">
        <v>655</v>
      </c>
      <c r="B767" s="388"/>
      <c r="C767" s="385"/>
      <c r="D767" s="243">
        <v>0</v>
      </c>
      <c r="E767" s="386"/>
      <c r="F767" s="387"/>
    </row>
    <row r="768" s="374" customFormat="1" ht="24.95" customHeight="1" spans="1:6">
      <c r="A768" s="384" t="s">
        <v>656</v>
      </c>
      <c r="B768" s="388"/>
      <c r="C768" s="385"/>
      <c r="D768" s="243">
        <v>1</v>
      </c>
      <c r="E768" s="386"/>
      <c r="F768" s="387"/>
    </row>
    <row r="769" s="374" customFormat="1" ht="24.95" customHeight="1" spans="1:6">
      <c r="A769" s="384" t="s">
        <v>657</v>
      </c>
      <c r="B769" s="388">
        <v>2000</v>
      </c>
      <c r="C769" s="385"/>
      <c r="D769" s="243">
        <f>SUM(D770:D773)</f>
        <v>2349</v>
      </c>
      <c r="E769" s="386"/>
      <c r="F769" s="387"/>
    </row>
    <row r="770" s="374" customFormat="1" ht="24.95" customHeight="1" spans="1:6">
      <c r="A770" s="384" t="s">
        <v>658</v>
      </c>
      <c r="B770" s="388">
        <v>2000</v>
      </c>
      <c r="C770" s="385"/>
      <c r="D770" s="243">
        <v>2349</v>
      </c>
      <c r="E770" s="386"/>
      <c r="F770" s="387"/>
    </row>
    <row r="771" s="374" customFormat="1" ht="24.95" customHeight="1" spans="1:6">
      <c r="A771" s="384" t="s">
        <v>659</v>
      </c>
      <c r="B771" s="388"/>
      <c r="C771" s="385"/>
      <c r="D771" s="243">
        <v>0</v>
      </c>
      <c r="E771" s="386"/>
      <c r="F771" s="387"/>
    </row>
    <row r="772" s="374" customFormat="1" ht="24.95" customHeight="1" spans="1:6">
      <c r="A772" s="384" t="s">
        <v>660</v>
      </c>
      <c r="B772" s="388"/>
      <c r="C772" s="385"/>
      <c r="D772" s="243">
        <v>0</v>
      </c>
      <c r="E772" s="386"/>
      <c r="F772" s="387"/>
    </row>
    <row r="773" s="374" customFormat="1" ht="24.95" customHeight="1" spans="1:6">
      <c r="A773" s="384" t="s">
        <v>661</v>
      </c>
      <c r="B773" s="388"/>
      <c r="C773" s="385"/>
      <c r="D773" s="243">
        <v>0</v>
      </c>
      <c r="E773" s="386"/>
      <c r="F773" s="387"/>
    </row>
    <row r="774" s="374" customFormat="1" ht="24.95" customHeight="1" spans="1:6">
      <c r="A774" s="384" t="s">
        <v>662</v>
      </c>
      <c r="B774" s="388"/>
      <c r="C774" s="385"/>
      <c r="D774" s="243">
        <f>SUM(D775:D780)</f>
        <v>325</v>
      </c>
      <c r="E774" s="386"/>
      <c r="F774" s="387"/>
    </row>
    <row r="775" s="374" customFormat="1" ht="24.95" customHeight="1" spans="1:6">
      <c r="A775" s="384" t="s">
        <v>663</v>
      </c>
      <c r="B775" s="388"/>
      <c r="C775" s="385"/>
      <c r="D775" s="243">
        <v>21</v>
      </c>
      <c r="E775" s="386"/>
      <c r="F775" s="387"/>
    </row>
    <row r="776" s="374" customFormat="1" ht="24.95" customHeight="1" spans="1:6">
      <c r="A776" s="384" t="s">
        <v>664</v>
      </c>
      <c r="B776" s="388"/>
      <c r="C776" s="385"/>
      <c r="D776" s="243">
        <v>304</v>
      </c>
      <c r="E776" s="386"/>
      <c r="F776" s="387"/>
    </row>
    <row r="777" s="374" customFormat="1" ht="24.95" customHeight="1" spans="1:6">
      <c r="A777" s="384" t="s">
        <v>665</v>
      </c>
      <c r="B777" s="388"/>
      <c r="C777" s="385"/>
      <c r="D777" s="243">
        <v>0</v>
      </c>
      <c r="E777" s="386"/>
      <c r="F777" s="387"/>
    </row>
    <row r="778" s="374" customFormat="1" ht="24.95" customHeight="1" spans="1:6">
      <c r="A778" s="384" t="s">
        <v>666</v>
      </c>
      <c r="B778" s="388"/>
      <c r="C778" s="385"/>
      <c r="D778" s="243">
        <v>0</v>
      </c>
      <c r="E778" s="386"/>
      <c r="F778" s="387"/>
    </row>
    <row r="779" s="374" customFormat="1" ht="24.95" customHeight="1" spans="1:6">
      <c r="A779" s="384" t="s">
        <v>667</v>
      </c>
      <c r="B779" s="389"/>
      <c r="C779" s="385"/>
      <c r="D779" s="243">
        <v>0</v>
      </c>
      <c r="E779" s="386"/>
      <c r="F779" s="387"/>
    </row>
    <row r="780" s="374" customFormat="1" ht="24.95" customHeight="1" spans="1:6">
      <c r="A780" s="384" t="s">
        <v>668</v>
      </c>
      <c r="B780" s="389"/>
      <c r="C780" s="385"/>
      <c r="D780" s="243">
        <v>0</v>
      </c>
      <c r="E780" s="386"/>
      <c r="F780" s="387"/>
    </row>
    <row r="781" s="374" customFormat="1" ht="24.95" customHeight="1" spans="1:6">
      <c r="A781" s="384" t="s">
        <v>669</v>
      </c>
      <c r="B781" s="388"/>
      <c r="C781" s="385"/>
      <c r="D781" s="243">
        <f>SUM(D782:D786)</f>
        <v>0</v>
      </c>
      <c r="E781" s="386"/>
      <c r="F781" s="387"/>
    </row>
    <row r="782" s="374" customFormat="1" ht="24.95" customHeight="1" spans="1:6">
      <c r="A782" s="384" t="s">
        <v>670</v>
      </c>
      <c r="B782" s="388"/>
      <c r="C782" s="385"/>
      <c r="D782" s="243">
        <v>0</v>
      </c>
      <c r="E782" s="386"/>
      <c r="F782" s="387"/>
    </row>
    <row r="783" s="374" customFormat="1" ht="24.95" customHeight="1" spans="1:6">
      <c r="A783" s="384" t="s">
        <v>671</v>
      </c>
      <c r="B783" s="388"/>
      <c r="C783" s="385"/>
      <c r="D783" s="243">
        <v>0</v>
      </c>
      <c r="E783" s="386"/>
      <c r="F783" s="387"/>
    </row>
    <row r="784" s="374" customFormat="1" ht="24.95" customHeight="1" spans="1:6">
      <c r="A784" s="384" t="s">
        <v>672</v>
      </c>
      <c r="B784" s="388"/>
      <c r="C784" s="385"/>
      <c r="D784" s="243">
        <v>0</v>
      </c>
      <c r="E784" s="386"/>
      <c r="F784" s="387"/>
    </row>
    <row r="785" s="374" customFormat="1" ht="24.95" customHeight="1" spans="1:6">
      <c r="A785" s="384" t="s">
        <v>673</v>
      </c>
      <c r="B785" s="388"/>
      <c r="C785" s="385"/>
      <c r="D785" s="243">
        <v>0</v>
      </c>
      <c r="E785" s="386"/>
      <c r="F785" s="387"/>
    </row>
    <row r="786" s="374" customFormat="1" ht="24.95" customHeight="1" spans="1:6">
      <c r="A786" s="384" t="s">
        <v>674</v>
      </c>
      <c r="B786" s="388"/>
      <c r="C786" s="385"/>
      <c r="D786" s="243">
        <v>0</v>
      </c>
      <c r="E786" s="386"/>
      <c r="F786" s="387"/>
    </row>
    <row r="787" s="374" customFormat="1" ht="24.95" customHeight="1" spans="1:6">
      <c r="A787" s="384" t="s">
        <v>675</v>
      </c>
      <c r="B787" s="388"/>
      <c r="C787" s="385"/>
      <c r="D787" s="243">
        <f>SUM(D788:D789)</f>
        <v>0</v>
      </c>
      <c r="E787" s="386"/>
      <c r="F787" s="387"/>
    </row>
    <row r="788" s="374" customFormat="1" ht="24.95" customHeight="1" spans="1:6">
      <c r="A788" s="384" t="s">
        <v>676</v>
      </c>
      <c r="B788" s="388"/>
      <c r="C788" s="385"/>
      <c r="D788" s="243">
        <v>0</v>
      </c>
      <c r="E788" s="386"/>
      <c r="F788" s="387"/>
    </row>
    <row r="789" s="374" customFormat="1" ht="24.95" customHeight="1" spans="1:6">
      <c r="A789" s="384" t="s">
        <v>677</v>
      </c>
      <c r="B789" s="388"/>
      <c r="C789" s="385"/>
      <c r="D789" s="243">
        <v>0</v>
      </c>
      <c r="E789" s="386"/>
      <c r="F789" s="387"/>
    </row>
    <row r="790" s="374" customFormat="1" ht="24.95" customHeight="1" spans="1:6">
      <c r="A790" s="384" t="s">
        <v>678</v>
      </c>
      <c r="B790" s="388"/>
      <c r="C790" s="385"/>
      <c r="D790" s="243">
        <f>SUM(D791:D792)</f>
        <v>0</v>
      </c>
      <c r="E790" s="386"/>
      <c r="F790" s="387"/>
    </row>
    <row r="791" s="374" customFormat="1" ht="24.95" customHeight="1" spans="1:6">
      <c r="A791" s="384" t="s">
        <v>679</v>
      </c>
      <c r="B791" s="388"/>
      <c r="C791" s="385"/>
      <c r="D791" s="243">
        <v>0</v>
      </c>
      <c r="E791" s="386"/>
      <c r="F791" s="387"/>
    </row>
    <row r="792" s="374" customFormat="1" ht="24.95" customHeight="1" spans="1:6">
      <c r="A792" s="384" t="s">
        <v>680</v>
      </c>
      <c r="B792" s="388"/>
      <c r="C792" s="385"/>
      <c r="D792" s="243">
        <v>0</v>
      </c>
      <c r="E792" s="386"/>
      <c r="F792" s="387"/>
    </row>
    <row r="793" s="374" customFormat="1" ht="24.95" customHeight="1" spans="1:6">
      <c r="A793" s="384" t="s">
        <v>681</v>
      </c>
      <c r="B793" s="388"/>
      <c r="C793" s="385"/>
      <c r="D793" s="243">
        <f>D794</f>
        <v>0</v>
      </c>
      <c r="E793" s="386"/>
      <c r="F793" s="387"/>
    </row>
    <row r="794" s="374" customFormat="1" ht="24.95" customHeight="1" spans="1:6">
      <c r="A794" s="384" t="s">
        <v>682</v>
      </c>
      <c r="B794" s="388"/>
      <c r="C794" s="385"/>
      <c r="D794" s="243">
        <v>0</v>
      </c>
      <c r="E794" s="386"/>
      <c r="F794" s="387"/>
    </row>
    <row r="795" s="374" customFormat="1" ht="24.95" customHeight="1" spans="1:6">
      <c r="A795" s="384" t="s">
        <v>683</v>
      </c>
      <c r="B795" s="388"/>
      <c r="C795" s="385"/>
      <c r="D795" s="243">
        <f>D796</f>
        <v>0</v>
      </c>
      <c r="E795" s="386"/>
      <c r="F795" s="387"/>
    </row>
    <row r="796" s="374" customFormat="1" ht="24.95" customHeight="1" spans="1:6">
      <c r="A796" s="384" t="s">
        <v>684</v>
      </c>
      <c r="B796" s="388"/>
      <c r="C796" s="385"/>
      <c r="D796" s="243">
        <v>0</v>
      </c>
      <c r="E796" s="386"/>
      <c r="F796" s="387"/>
    </row>
    <row r="797" s="374" customFormat="1" ht="24.95" customHeight="1" spans="1:6">
      <c r="A797" s="384" t="s">
        <v>685</v>
      </c>
      <c r="B797" s="388"/>
      <c r="C797" s="385"/>
      <c r="D797" s="243">
        <f>SUM(D798:D802)</f>
        <v>0</v>
      </c>
      <c r="E797" s="386"/>
      <c r="F797" s="387"/>
    </row>
    <row r="798" s="374" customFormat="1" ht="24.95" customHeight="1" spans="1:6">
      <c r="A798" s="384" t="s">
        <v>686</v>
      </c>
      <c r="B798" s="388"/>
      <c r="C798" s="385"/>
      <c r="D798" s="243">
        <v>0</v>
      </c>
      <c r="E798" s="386"/>
      <c r="F798" s="387"/>
    </row>
    <row r="799" s="374" customFormat="1" ht="24.95" customHeight="1" spans="1:6">
      <c r="A799" s="384" t="s">
        <v>687</v>
      </c>
      <c r="B799" s="388"/>
      <c r="C799" s="385"/>
      <c r="D799" s="243">
        <v>0</v>
      </c>
      <c r="E799" s="386"/>
      <c r="F799" s="387"/>
    </row>
    <row r="800" s="374" customFormat="1" ht="24.95" customHeight="1" spans="1:6">
      <c r="A800" s="384" t="s">
        <v>688</v>
      </c>
      <c r="B800" s="388"/>
      <c r="C800" s="385"/>
      <c r="D800" s="243">
        <v>0</v>
      </c>
      <c r="E800" s="386"/>
      <c r="F800" s="387"/>
    </row>
    <row r="801" s="374" customFormat="1" ht="24.95" customHeight="1" spans="1:6">
      <c r="A801" s="384" t="s">
        <v>689</v>
      </c>
      <c r="B801" s="388"/>
      <c r="C801" s="385"/>
      <c r="D801" s="243">
        <v>0</v>
      </c>
      <c r="E801" s="386"/>
      <c r="F801" s="387"/>
    </row>
    <row r="802" s="374" customFormat="1" ht="24.95" customHeight="1" spans="1:6">
      <c r="A802" s="384" t="s">
        <v>690</v>
      </c>
      <c r="B802" s="388"/>
      <c r="C802" s="385"/>
      <c r="D802" s="243">
        <v>0</v>
      </c>
      <c r="E802" s="386"/>
      <c r="F802" s="387"/>
    </row>
    <row r="803" s="374" customFormat="1" ht="24.95" customHeight="1" spans="1:6">
      <c r="A803" s="384" t="s">
        <v>691</v>
      </c>
      <c r="B803" s="388"/>
      <c r="C803" s="385"/>
      <c r="D803" s="243">
        <f>D804</f>
        <v>95</v>
      </c>
      <c r="E803" s="386"/>
      <c r="F803" s="387"/>
    </row>
    <row r="804" s="374" customFormat="1" ht="24.95" customHeight="1" spans="1:6">
      <c r="A804" s="384" t="s">
        <v>692</v>
      </c>
      <c r="B804" s="388"/>
      <c r="C804" s="385"/>
      <c r="D804" s="243">
        <v>95</v>
      </c>
      <c r="E804" s="386"/>
      <c r="F804" s="387"/>
    </row>
    <row r="805" s="374" customFormat="1" ht="24.95" customHeight="1" spans="1:6">
      <c r="A805" s="384" t="s">
        <v>693</v>
      </c>
      <c r="B805" s="388"/>
      <c r="C805" s="385"/>
      <c r="D805" s="243">
        <f>D806</f>
        <v>0</v>
      </c>
      <c r="E805" s="386"/>
      <c r="F805" s="387"/>
    </row>
    <row r="806" s="374" customFormat="1" ht="24.95" customHeight="1" spans="1:6">
      <c r="A806" s="384" t="s">
        <v>694</v>
      </c>
      <c r="B806" s="388"/>
      <c r="C806" s="385"/>
      <c r="D806" s="243">
        <v>0</v>
      </c>
      <c r="E806" s="386"/>
      <c r="F806" s="387"/>
    </row>
    <row r="807" s="374" customFormat="1" ht="24.95" customHeight="1" spans="1:6">
      <c r="A807" s="384" t="s">
        <v>695</v>
      </c>
      <c r="B807" s="388"/>
      <c r="C807" s="385"/>
      <c r="D807" s="243">
        <f>SUM(D808:D821)</f>
        <v>0</v>
      </c>
      <c r="E807" s="386"/>
      <c r="F807" s="387"/>
    </row>
    <row r="808" s="374" customFormat="1" ht="24.95" customHeight="1" spans="1:6">
      <c r="A808" s="384" t="s">
        <v>96</v>
      </c>
      <c r="B808" s="388"/>
      <c r="C808" s="385"/>
      <c r="D808" s="243">
        <v>0</v>
      </c>
      <c r="E808" s="386"/>
      <c r="F808" s="387"/>
    </row>
    <row r="809" s="374" customFormat="1" ht="24.95" customHeight="1" spans="1:6">
      <c r="A809" s="384" t="s">
        <v>97</v>
      </c>
      <c r="B809" s="388"/>
      <c r="C809" s="385"/>
      <c r="D809" s="243">
        <v>0</v>
      </c>
      <c r="E809" s="386"/>
      <c r="F809" s="387"/>
    </row>
    <row r="810" s="374" customFormat="1" ht="24.95" customHeight="1" spans="1:6">
      <c r="A810" s="384" t="s">
        <v>98</v>
      </c>
      <c r="B810" s="388"/>
      <c r="C810" s="385"/>
      <c r="D810" s="243">
        <v>0</v>
      </c>
      <c r="E810" s="386"/>
      <c r="F810" s="387"/>
    </row>
    <row r="811" s="374" customFormat="1" ht="24.95" customHeight="1" spans="1:6">
      <c r="A811" s="384" t="s">
        <v>696</v>
      </c>
      <c r="B811" s="388"/>
      <c r="C811" s="385"/>
      <c r="D811" s="243">
        <v>0</v>
      </c>
      <c r="E811" s="386"/>
      <c r="F811" s="387"/>
    </row>
    <row r="812" s="374" customFormat="1" ht="24.95" customHeight="1" spans="1:6">
      <c r="A812" s="384" t="s">
        <v>697</v>
      </c>
      <c r="B812" s="388"/>
      <c r="C812" s="385"/>
      <c r="D812" s="243">
        <v>0</v>
      </c>
      <c r="E812" s="386"/>
      <c r="F812" s="387"/>
    </row>
    <row r="813" s="374" customFormat="1" ht="24.95" customHeight="1" spans="1:6">
      <c r="A813" s="384" t="s">
        <v>698</v>
      </c>
      <c r="B813" s="388"/>
      <c r="C813" s="385"/>
      <c r="D813" s="243">
        <v>0</v>
      </c>
      <c r="E813" s="386"/>
      <c r="F813" s="387"/>
    </row>
    <row r="814" s="374" customFormat="1" ht="24.95" customHeight="1" spans="1:6">
      <c r="A814" s="384" t="s">
        <v>699</v>
      </c>
      <c r="B814" s="388"/>
      <c r="C814" s="385"/>
      <c r="D814" s="243">
        <v>0</v>
      </c>
      <c r="E814" s="386"/>
      <c r="F814" s="387"/>
    </row>
    <row r="815" s="374" customFormat="1" ht="24.95" customHeight="1" spans="1:6">
      <c r="A815" s="384" t="s">
        <v>700</v>
      </c>
      <c r="B815" s="388"/>
      <c r="C815" s="385"/>
      <c r="D815" s="243">
        <v>0</v>
      </c>
      <c r="E815" s="386"/>
      <c r="F815" s="387"/>
    </row>
    <row r="816" s="374" customFormat="1" ht="24.95" customHeight="1" spans="1:6">
      <c r="A816" s="384" t="s">
        <v>701</v>
      </c>
      <c r="B816" s="388"/>
      <c r="C816" s="385"/>
      <c r="D816" s="243">
        <v>0</v>
      </c>
      <c r="E816" s="386"/>
      <c r="F816" s="387"/>
    </row>
    <row r="817" s="374" customFormat="1" ht="24.95" customHeight="1" spans="1:6">
      <c r="A817" s="384" t="s">
        <v>702</v>
      </c>
      <c r="B817" s="388"/>
      <c r="C817" s="385"/>
      <c r="D817" s="243">
        <v>0</v>
      </c>
      <c r="E817" s="386"/>
      <c r="F817" s="387"/>
    </row>
    <row r="818" s="374" customFormat="1" ht="24.95" customHeight="1" spans="1:6">
      <c r="A818" s="384" t="s">
        <v>137</v>
      </c>
      <c r="B818" s="388"/>
      <c r="C818" s="385"/>
      <c r="D818" s="243">
        <v>0</v>
      </c>
      <c r="E818" s="386"/>
      <c r="F818" s="387"/>
    </row>
    <row r="819" s="374" customFormat="1" ht="24.95" customHeight="1" spans="1:6">
      <c r="A819" s="384" t="s">
        <v>703</v>
      </c>
      <c r="B819" s="388"/>
      <c r="C819" s="385"/>
      <c r="D819" s="243">
        <v>0</v>
      </c>
      <c r="E819" s="386"/>
      <c r="F819" s="387"/>
    </row>
    <row r="820" s="374" customFormat="1" ht="24.95" customHeight="1" spans="1:6">
      <c r="A820" s="384" t="s">
        <v>105</v>
      </c>
      <c r="B820" s="388"/>
      <c r="C820" s="385"/>
      <c r="D820" s="243">
        <v>0</v>
      </c>
      <c r="E820" s="386"/>
      <c r="F820" s="387"/>
    </row>
    <row r="821" s="374" customFormat="1" ht="24.95" customHeight="1" spans="1:6">
      <c r="A821" s="384" t="s">
        <v>704</v>
      </c>
      <c r="B821" s="388"/>
      <c r="C821" s="385"/>
      <c r="D821" s="243">
        <v>0</v>
      </c>
      <c r="E821" s="386"/>
      <c r="F821" s="387"/>
    </row>
    <row r="822" s="374" customFormat="1" ht="24.95" customHeight="1" spans="1:6">
      <c r="A822" s="384" t="s">
        <v>705</v>
      </c>
      <c r="B822" s="388"/>
      <c r="C822" s="385"/>
      <c r="D822" s="243">
        <f>D823</f>
        <v>53</v>
      </c>
      <c r="E822" s="386"/>
      <c r="F822" s="387"/>
    </row>
    <row r="823" s="374" customFormat="1" ht="24.95" customHeight="1" spans="1:6">
      <c r="A823" s="384" t="s">
        <v>706</v>
      </c>
      <c r="B823" s="388"/>
      <c r="C823" s="385"/>
      <c r="D823" s="243">
        <v>53</v>
      </c>
      <c r="E823" s="386"/>
      <c r="F823" s="387"/>
    </row>
    <row r="824" s="374" customFormat="1" ht="24.95" customHeight="1" spans="1:6">
      <c r="A824" s="384" t="s">
        <v>707</v>
      </c>
      <c r="B824" s="388">
        <v>16135</v>
      </c>
      <c r="C824" s="385">
        <v>20360</v>
      </c>
      <c r="D824" s="243">
        <f>SUM(D825,D836,D838,D841,D843,D845)</f>
        <v>20360</v>
      </c>
      <c r="E824" s="386">
        <v>1</v>
      </c>
      <c r="F824" s="387"/>
    </row>
    <row r="825" s="374" customFormat="1" ht="24.95" customHeight="1" spans="1:6">
      <c r="A825" s="384" t="s">
        <v>708</v>
      </c>
      <c r="B825" s="388">
        <v>8159</v>
      </c>
      <c r="C825" s="385"/>
      <c r="D825" s="243">
        <f>SUM(D826:D835)</f>
        <v>6087</v>
      </c>
      <c r="E825" s="386"/>
      <c r="F825" s="387"/>
    </row>
    <row r="826" s="374" customFormat="1" ht="24.95" customHeight="1" spans="1:6">
      <c r="A826" s="384" t="s">
        <v>96</v>
      </c>
      <c r="B826" s="388">
        <v>518</v>
      </c>
      <c r="C826" s="385"/>
      <c r="D826" s="243">
        <v>555</v>
      </c>
      <c r="E826" s="386"/>
      <c r="F826" s="387"/>
    </row>
    <row r="827" s="374" customFormat="1" ht="24.95" customHeight="1" spans="1:6">
      <c r="A827" s="384" t="s">
        <v>97</v>
      </c>
      <c r="B827" s="388"/>
      <c r="C827" s="385"/>
      <c r="D827" s="243">
        <v>0</v>
      </c>
      <c r="E827" s="386"/>
      <c r="F827" s="387"/>
    </row>
    <row r="828" s="374" customFormat="1" ht="24.95" customHeight="1" spans="1:6">
      <c r="A828" s="384" t="s">
        <v>98</v>
      </c>
      <c r="B828" s="388"/>
      <c r="C828" s="385"/>
      <c r="D828" s="243">
        <v>0</v>
      </c>
      <c r="E828" s="386"/>
      <c r="F828" s="387"/>
    </row>
    <row r="829" s="374" customFormat="1" ht="24.95" customHeight="1" spans="1:6">
      <c r="A829" s="384" t="s">
        <v>709</v>
      </c>
      <c r="B829" s="388">
        <v>1825</v>
      </c>
      <c r="C829" s="385"/>
      <c r="D829" s="243">
        <v>2691</v>
      </c>
      <c r="E829" s="386"/>
      <c r="F829" s="387"/>
    </row>
    <row r="830" s="374" customFormat="1" ht="24.95" customHeight="1" spans="1:6">
      <c r="A830" s="384" t="s">
        <v>710</v>
      </c>
      <c r="B830" s="388"/>
      <c r="C830" s="385"/>
      <c r="D830" s="243">
        <v>0</v>
      </c>
      <c r="E830" s="386"/>
      <c r="F830" s="387"/>
    </row>
    <row r="831" s="374" customFormat="1" ht="24.95" customHeight="1" spans="1:6">
      <c r="A831" s="384" t="s">
        <v>711</v>
      </c>
      <c r="B831" s="388">
        <v>58</v>
      </c>
      <c r="C831" s="385"/>
      <c r="D831" s="243">
        <v>101</v>
      </c>
      <c r="E831" s="386"/>
      <c r="F831" s="387"/>
    </row>
    <row r="832" s="374" customFormat="1" ht="24.95" customHeight="1" spans="1:6">
      <c r="A832" s="384" t="s">
        <v>712</v>
      </c>
      <c r="B832" s="388">
        <v>1252</v>
      </c>
      <c r="C832" s="385"/>
      <c r="D832" s="243">
        <v>1132</v>
      </c>
      <c r="E832" s="386"/>
      <c r="F832" s="387"/>
    </row>
    <row r="833" s="374" customFormat="1" ht="24.95" customHeight="1" spans="1:6">
      <c r="A833" s="384" t="s">
        <v>713</v>
      </c>
      <c r="B833" s="388">
        <v>220</v>
      </c>
      <c r="C833" s="385"/>
      <c r="D833" s="243">
        <v>1036</v>
      </c>
      <c r="E833" s="386"/>
      <c r="F833" s="387"/>
    </row>
    <row r="834" s="374" customFormat="1" ht="24.95" customHeight="1" spans="1:6">
      <c r="A834" s="384" t="s">
        <v>714</v>
      </c>
      <c r="B834" s="389">
        <v>4286</v>
      </c>
      <c r="C834" s="385"/>
      <c r="D834" s="243">
        <v>0</v>
      </c>
      <c r="E834" s="386"/>
      <c r="F834" s="387"/>
    </row>
    <row r="835" s="374" customFormat="1" ht="24.95" customHeight="1" spans="1:6">
      <c r="A835" s="384" t="s">
        <v>715</v>
      </c>
      <c r="B835" s="389"/>
      <c r="C835" s="385"/>
      <c r="D835" s="243">
        <v>572</v>
      </c>
      <c r="E835" s="386"/>
      <c r="F835" s="387"/>
    </row>
    <row r="836" s="374" customFormat="1" ht="24.95" customHeight="1" spans="1:6">
      <c r="A836" s="384" t="s">
        <v>716</v>
      </c>
      <c r="B836" s="389">
        <v>551</v>
      </c>
      <c r="C836" s="385"/>
      <c r="D836" s="243">
        <f>D837</f>
        <v>737</v>
      </c>
      <c r="E836" s="386"/>
      <c r="F836" s="387"/>
    </row>
    <row r="837" s="374" customFormat="1" ht="24.95" customHeight="1" spans="1:6">
      <c r="A837" s="384" t="s">
        <v>717</v>
      </c>
      <c r="B837" s="388">
        <v>551</v>
      </c>
      <c r="C837" s="385"/>
      <c r="D837" s="243">
        <v>737</v>
      </c>
      <c r="E837" s="386"/>
      <c r="F837" s="387"/>
    </row>
    <row r="838" s="374" customFormat="1" ht="24.95" customHeight="1" spans="1:6">
      <c r="A838" s="384" t="s">
        <v>718</v>
      </c>
      <c r="B838" s="388">
        <v>141</v>
      </c>
      <c r="C838" s="385"/>
      <c r="D838" s="243">
        <f>SUM(D839:D840)</f>
        <v>5250</v>
      </c>
      <c r="E838" s="386"/>
      <c r="F838" s="387"/>
    </row>
    <row r="839" s="374" customFormat="1" ht="24.95" customHeight="1" spans="1:6">
      <c r="A839" s="384" t="s">
        <v>719</v>
      </c>
      <c r="B839" s="389"/>
      <c r="C839" s="385"/>
      <c r="D839" s="243">
        <v>926</v>
      </c>
      <c r="E839" s="386"/>
      <c r="F839" s="387"/>
    </row>
    <row r="840" s="374" customFormat="1" ht="24.95" customHeight="1" spans="1:6">
      <c r="A840" s="384" t="s">
        <v>720</v>
      </c>
      <c r="B840" s="388">
        <v>141</v>
      </c>
      <c r="C840" s="385"/>
      <c r="D840" s="243">
        <v>4324</v>
      </c>
      <c r="E840" s="386"/>
      <c r="F840" s="387"/>
    </row>
    <row r="841" s="374" customFormat="1" ht="24.95" customHeight="1" spans="1:6">
      <c r="A841" s="384" t="s">
        <v>721</v>
      </c>
      <c r="B841" s="388">
        <v>6964</v>
      </c>
      <c r="C841" s="385"/>
      <c r="D841" s="243">
        <f>D842</f>
        <v>7947</v>
      </c>
      <c r="E841" s="386"/>
      <c r="F841" s="387"/>
    </row>
    <row r="842" s="374" customFormat="1" ht="24.95" customHeight="1" spans="1:6">
      <c r="A842" s="384" t="s">
        <v>722</v>
      </c>
      <c r="B842" s="388">
        <v>6964</v>
      </c>
      <c r="C842" s="385"/>
      <c r="D842" s="243">
        <v>7947</v>
      </c>
      <c r="E842" s="386"/>
      <c r="F842" s="387"/>
    </row>
    <row r="843" s="374" customFormat="1" ht="24.95" customHeight="1" spans="1:6">
      <c r="A843" s="384" t="s">
        <v>723</v>
      </c>
      <c r="B843" s="388">
        <v>321</v>
      </c>
      <c r="C843" s="385"/>
      <c r="D843" s="243">
        <f>D844</f>
        <v>321</v>
      </c>
      <c r="E843" s="386"/>
      <c r="F843" s="387"/>
    </row>
    <row r="844" s="374" customFormat="1" ht="24.95" customHeight="1" spans="1:6">
      <c r="A844" s="384" t="s">
        <v>724</v>
      </c>
      <c r="B844" s="388">
        <v>321</v>
      </c>
      <c r="C844" s="385"/>
      <c r="D844" s="243">
        <v>321</v>
      </c>
      <c r="E844" s="386"/>
      <c r="F844" s="387"/>
    </row>
    <row r="845" s="374" customFormat="1" ht="24.95" customHeight="1" spans="1:6">
      <c r="A845" s="384" t="s">
        <v>725</v>
      </c>
      <c r="B845" s="388"/>
      <c r="C845" s="385"/>
      <c r="D845" s="243">
        <f>D846</f>
        <v>18</v>
      </c>
      <c r="E845" s="386"/>
      <c r="F845" s="387"/>
    </row>
    <row r="846" s="374" customFormat="1" ht="24.95" customHeight="1" spans="1:6">
      <c r="A846" s="384" t="s">
        <v>726</v>
      </c>
      <c r="B846" s="389"/>
      <c r="C846" s="385"/>
      <c r="D846" s="243">
        <v>18</v>
      </c>
      <c r="E846" s="386"/>
      <c r="F846" s="387"/>
    </row>
    <row r="847" s="374" customFormat="1" ht="24.95" customHeight="1" spans="1:6">
      <c r="A847" s="384" t="s">
        <v>727</v>
      </c>
      <c r="B847" s="389">
        <v>27819</v>
      </c>
      <c r="C847" s="385">
        <v>44186</v>
      </c>
      <c r="D847" s="243">
        <f>SUM(D848,D874,D899,D927,D938,D945,D952,D955)</f>
        <v>44186</v>
      </c>
      <c r="E847" s="386">
        <v>1</v>
      </c>
      <c r="F847" s="387"/>
    </row>
    <row r="848" s="374" customFormat="1" ht="24.95" customHeight="1" spans="1:6">
      <c r="A848" s="384" t="s">
        <v>728</v>
      </c>
      <c r="B848" s="389">
        <v>5076</v>
      </c>
      <c r="C848" s="385"/>
      <c r="D848" s="243">
        <f>SUM(D849:D873)</f>
        <v>10169</v>
      </c>
      <c r="E848" s="386"/>
      <c r="F848" s="387"/>
    </row>
    <row r="849" s="374" customFormat="1" ht="24.95" customHeight="1" spans="1:6">
      <c r="A849" s="384" t="s">
        <v>96</v>
      </c>
      <c r="B849" s="374">
        <v>237</v>
      </c>
      <c r="C849" s="385"/>
      <c r="D849" s="243">
        <v>287</v>
      </c>
      <c r="E849" s="386"/>
      <c r="F849" s="387"/>
    </row>
    <row r="850" s="374" customFormat="1" ht="24.95" customHeight="1" spans="1:6">
      <c r="A850" s="384" t="s">
        <v>97</v>
      </c>
      <c r="B850" s="389"/>
      <c r="C850" s="385"/>
      <c r="D850" s="243">
        <v>0</v>
      </c>
      <c r="E850" s="386"/>
      <c r="F850" s="387"/>
    </row>
    <row r="851" s="374" customFormat="1" ht="24.95" customHeight="1" spans="1:6">
      <c r="A851" s="384" t="s">
        <v>98</v>
      </c>
      <c r="B851" s="389"/>
      <c r="C851" s="385"/>
      <c r="D851" s="243">
        <v>0</v>
      </c>
      <c r="E851" s="386"/>
      <c r="F851" s="387"/>
    </row>
    <row r="852" s="374" customFormat="1" ht="24.95" customHeight="1" spans="1:6">
      <c r="A852" s="384" t="s">
        <v>105</v>
      </c>
      <c r="B852" s="389">
        <v>1991</v>
      </c>
      <c r="C852" s="385"/>
      <c r="D852" s="243">
        <v>2264</v>
      </c>
      <c r="E852" s="386"/>
      <c r="F852" s="387"/>
    </row>
    <row r="853" s="374" customFormat="1" ht="24.95" customHeight="1" spans="1:6">
      <c r="A853" s="384" t="s">
        <v>729</v>
      </c>
      <c r="B853" s="389"/>
      <c r="C853" s="385"/>
      <c r="D853" s="243">
        <v>0</v>
      </c>
      <c r="E853" s="386"/>
      <c r="F853" s="387"/>
    </row>
    <row r="854" s="374" customFormat="1" ht="24.95" customHeight="1" spans="1:6">
      <c r="A854" s="384" t="s">
        <v>730</v>
      </c>
      <c r="B854" s="389">
        <v>17</v>
      </c>
      <c r="C854" s="385"/>
      <c r="D854" s="243">
        <v>192</v>
      </c>
      <c r="E854" s="386"/>
      <c r="F854" s="387"/>
    </row>
    <row r="855" s="374" customFormat="1" ht="24.95" customHeight="1" spans="1:6">
      <c r="A855" s="384" t="s">
        <v>731</v>
      </c>
      <c r="B855" s="389">
        <v>80</v>
      </c>
      <c r="C855" s="385"/>
      <c r="D855" s="243">
        <v>254</v>
      </c>
      <c r="E855" s="386"/>
      <c r="F855" s="387"/>
    </row>
    <row r="856" s="374" customFormat="1" ht="24.95" customHeight="1" spans="1:6">
      <c r="A856" s="384" t="s">
        <v>732</v>
      </c>
      <c r="B856" s="389">
        <v>54</v>
      </c>
      <c r="C856" s="385"/>
      <c r="D856" s="243">
        <v>119</v>
      </c>
      <c r="E856" s="386"/>
      <c r="F856" s="387"/>
    </row>
    <row r="857" s="374" customFormat="1" ht="24.95" customHeight="1" spans="1:6">
      <c r="A857" s="384" t="s">
        <v>733</v>
      </c>
      <c r="B857" s="389">
        <v>16</v>
      </c>
      <c r="C857" s="385"/>
      <c r="D857" s="243">
        <v>15</v>
      </c>
      <c r="E857" s="386"/>
      <c r="F857" s="387"/>
    </row>
    <row r="858" s="374" customFormat="1" ht="24.95" customHeight="1" spans="1:6">
      <c r="A858" s="384" t="s">
        <v>734</v>
      </c>
      <c r="B858" s="389">
        <v>65</v>
      </c>
      <c r="C858" s="385"/>
      <c r="D858" s="243">
        <v>134</v>
      </c>
      <c r="E858" s="386"/>
      <c r="F858" s="387"/>
    </row>
    <row r="859" s="374" customFormat="1" ht="24.95" customHeight="1" spans="1:6">
      <c r="A859" s="384" t="s">
        <v>735</v>
      </c>
      <c r="B859" s="389">
        <v>184</v>
      </c>
      <c r="C859" s="385"/>
      <c r="D859" s="243">
        <v>205</v>
      </c>
      <c r="E859" s="386"/>
      <c r="F859" s="387"/>
    </row>
    <row r="860" s="374" customFormat="1" ht="24.95" customHeight="1" spans="1:6">
      <c r="A860" s="384" t="s">
        <v>736</v>
      </c>
      <c r="B860" s="388"/>
      <c r="C860" s="385"/>
      <c r="D860" s="243">
        <v>0</v>
      </c>
      <c r="E860" s="386"/>
      <c r="F860" s="387"/>
    </row>
    <row r="861" s="374" customFormat="1" ht="24.95" customHeight="1" spans="1:6">
      <c r="A861" s="384" t="s">
        <v>737</v>
      </c>
      <c r="B861" s="388"/>
      <c r="C861" s="385"/>
      <c r="D861" s="243">
        <v>27</v>
      </c>
      <c r="E861" s="386"/>
      <c r="F861" s="387"/>
    </row>
    <row r="862" s="374" customFormat="1" ht="24.95" customHeight="1" spans="1:6">
      <c r="A862" s="384" t="s">
        <v>738</v>
      </c>
      <c r="B862" s="389"/>
      <c r="C862" s="385"/>
      <c r="D862" s="243">
        <v>0</v>
      </c>
      <c r="E862" s="386"/>
      <c r="F862" s="387"/>
    </row>
    <row r="863" s="374" customFormat="1" ht="24.95" customHeight="1" spans="1:6">
      <c r="A863" s="384" t="s">
        <v>739</v>
      </c>
      <c r="B863" s="388"/>
      <c r="C863" s="385"/>
      <c r="D863" s="243">
        <v>862</v>
      </c>
      <c r="E863" s="386"/>
      <c r="F863" s="387"/>
    </row>
    <row r="864" s="374" customFormat="1" ht="24.95" customHeight="1" spans="1:6">
      <c r="A864" s="384" t="s">
        <v>740</v>
      </c>
      <c r="B864" s="389">
        <v>250</v>
      </c>
      <c r="C864" s="385"/>
      <c r="D864" s="243">
        <v>1692</v>
      </c>
      <c r="E864" s="386"/>
      <c r="F864" s="387"/>
    </row>
    <row r="865" s="374" customFormat="1" ht="24.95" customHeight="1" spans="1:6">
      <c r="A865" s="384" t="s">
        <v>741</v>
      </c>
      <c r="B865" s="389"/>
      <c r="C865" s="385"/>
      <c r="D865" s="243">
        <v>83</v>
      </c>
      <c r="E865" s="386"/>
      <c r="F865" s="387"/>
    </row>
    <row r="866" s="374" customFormat="1" ht="24.95" customHeight="1" spans="1:6">
      <c r="A866" s="384" t="s">
        <v>742</v>
      </c>
      <c r="B866" s="389"/>
      <c r="C866" s="385"/>
      <c r="D866" s="243">
        <v>382</v>
      </c>
      <c r="E866" s="386"/>
      <c r="F866" s="387"/>
    </row>
    <row r="867" s="374" customFormat="1" ht="24.95" customHeight="1" spans="1:6">
      <c r="A867" s="384" t="s">
        <v>743</v>
      </c>
      <c r="B867" s="389">
        <v>92</v>
      </c>
      <c r="C867" s="385"/>
      <c r="D867" s="243">
        <v>893</v>
      </c>
      <c r="E867" s="386"/>
      <c r="F867" s="387"/>
    </row>
    <row r="868" s="374" customFormat="1" ht="24.95" customHeight="1" spans="1:6">
      <c r="A868" s="384" t="s">
        <v>744</v>
      </c>
      <c r="B868" s="389">
        <v>303</v>
      </c>
      <c r="C868" s="385"/>
      <c r="D868" s="243">
        <v>0</v>
      </c>
      <c r="E868" s="386"/>
      <c r="F868" s="387"/>
    </row>
    <row r="869" s="374" customFormat="1" ht="24.95" customHeight="1" spans="1:6">
      <c r="A869" s="384" t="s">
        <v>745</v>
      </c>
      <c r="B869" s="389"/>
      <c r="C869" s="385"/>
      <c r="D869" s="243">
        <v>40</v>
      </c>
      <c r="E869" s="386"/>
      <c r="F869" s="387"/>
    </row>
    <row r="870" s="374" customFormat="1" ht="24.95" customHeight="1" spans="1:6">
      <c r="A870" s="384" t="s">
        <v>746</v>
      </c>
      <c r="B870" s="388"/>
      <c r="C870" s="385"/>
      <c r="D870" s="243">
        <v>0</v>
      </c>
      <c r="E870" s="386"/>
      <c r="F870" s="387"/>
    </row>
    <row r="871" s="374" customFormat="1" ht="24.95" customHeight="1" spans="1:6">
      <c r="A871" s="384" t="s">
        <v>747</v>
      </c>
      <c r="B871" s="388">
        <v>85</v>
      </c>
      <c r="C871" s="385"/>
      <c r="D871" s="243">
        <v>106</v>
      </c>
      <c r="E871" s="386"/>
      <c r="F871" s="387"/>
    </row>
    <row r="872" s="374" customFormat="1" ht="24.95" customHeight="1" spans="1:6">
      <c r="A872" s="384" t="s">
        <v>748</v>
      </c>
      <c r="B872" s="388">
        <v>1548</v>
      </c>
      <c r="C872" s="385"/>
      <c r="D872" s="243">
        <v>1498</v>
      </c>
      <c r="E872" s="386"/>
      <c r="F872" s="387"/>
    </row>
    <row r="873" s="374" customFormat="1" ht="24.95" customHeight="1" spans="1:6">
      <c r="A873" s="384" t="s">
        <v>749</v>
      </c>
      <c r="B873" s="388">
        <v>155</v>
      </c>
      <c r="C873" s="385"/>
      <c r="D873" s="243">
        <v>1116</v>
      </c>
      <c r="E873" s="386"/>
      <c r="F873" s="387"/>
    </row>
    <row r="874" s="374" customFormat="1" ht="24.95" customHeight="1" spans="1:6">
      <c r="A874" s="384" t="s">
        <v>750</v>
      </c>
      <c r="B874" s="388">
        <v>4880</v>
      </c>
      <c r="C874" s="385"/>
      <c r="D874" s="243">
        <f>SUM(D875:D898)</f>
        <v>6107</v>
      </c>
      <c r="E874" s="386"/>
      <c r="F874" s="387"/>
    </row>
    <row r="875" s="374" customFormat="1" ht="24.95" customHeight="1" spans="1:6">
      <c r="A875" s="384" t="s">
        <v>96</v>
      </c>
      <c r="B875" s="388">
        <v>607</v>
      </c>
      <c r="C875" s="385"/>
      <c r="D875" s="243">
        <v>545</v>
      </c>
      <c r="E875" s="386"/>
      <c r="F875" s="387"/>
    </row>
    <row r="876" s="374" customFormat="1" ht="24.95" customHeight="1" spans="1:6">
      <c r="A876" s="384" t="s">
        <v>97</v>
      </c>
      <c r="B876" s="388"/>
      <c r="C876" s="385"/>
      <c r="D876" s="243">
        <v>0</v>
      </c>
      <c r="E876" s="386"/>
      <c r="F876" s="387"/>
    </row>
    <row r="877" s="374" customFormat="1" ht="24.95" customHeight="1" spans="1:6">
      <c r="A877" s="384" t="s">
        <v>98</v>
      </c>
      <c r="B877" s="388"/>
      <c r="C877" s="385"/>
      <c r="D877" s="243">
        <v>0</v>
      </c>
      <c r="E877" s="386"/>
      <c r="F877" s="387"/>
    </row>
    <row r="878" s="374" customFormat="1" ht="24.95" customHeight="1" spans="1:6">
      <c r="A878" s="384" t="s">
        <v>751</v>
      </c>
      <c r="B878" s="388">
        <v>2068</v>
      </c>
      <c r="C878" s="385"/>
      <c r="D878" s="243">
        <v>1905</v>
      </c>
      <c r="E878" s="386"/>
      <c r="F878" s="387"/>
    </row>
    <row r="879" s="374" customFormat="1" ht="24.95" customHeight="1" spans="1:6">
      <c r="A879" s="384" t="s">
        <v>752</v>
      </c>
      <c r="B879" s="388">
        <v>561</v>
      </c>
      <c r="C879" s="385"/>
      <c r="D879" s="243">
        <v>155</v>
      </c>
      <c r="E879" s="386"/>
      <c r="F879" s="387"/>
    </row>
    <row r="880" s="374" customFormat="1" ht="24.95" customHeight="1" spans="1:6">
      <c r="A880" s="384" t="s">
        <v>753</v>
      </c>
      <c r="B880" s="388"/>
      <c r="C880" s="385"/>
      <c r="D880" s="243">
        <v>8</v>
      </c>
      <c r="E880" s="386"/>
      <c r="F880" s="387"/>
    </row>
    <row r="881" s="374" customFormat="1" ht="24.95" customHeight="1" spans="1:6">
      <c r="A881" s="384" t="s">
        <v>754</v>
      </c>
      <c r="B881" s="388"/>
      <c r="C881" s="385"/>
      <c r="D881" s="243">
        <v>55</v>
      </c>
      <c r="E881" s="386"/>
      <c r="F881" s="387"/>
    </row>
    <row r="882" s="374" customFormat="1" ht="24.95" customHeight="1" spans="1:6">
      <c r="A882" s="384" t="s">
        <v>755</v>
      </c>
      <c r="B882" s="388"/>
      <c r="C882" s="385"/>
      <c r="D882" s="243">
        <v>387</v>
      </c>
      <c r="E882" s="386"/>
      <c r="F882" s="387"/>
    </row>
    <row r="883" s="374" customFormat="1" ht="24.95" customHeight="1" spans="1:6">
      <c r="A883" s="384" t="s">
        <v>756</v>
      </c>
      <c r="B883" s="389"/>
      <c r="C883" s="385"/>
      <c r="D883" s="243">
        <v>0</v>
      </c>
      <c r="E883" s="386"/>
      <c r="F883" s="387"/>
    </row>
    <row r="884" s="374" customFormat="1" ht="24.95" customHeight="1" spans="1:6">
      <c r="A884" s="384" t="s">
        <v>757</v>
      </c>
      <c r="B884" s="389"/>
      <c r="C884" s="385"/>
      <c r="D884" s="243">
        <v>66</v>
      </c>
      <c r="E884" s="386"/>
      <c r="F884" s="387"/>
    </row>
    <row r="885" s="374" customFormat="1" ht="24.95" customHeight="1" spans="1:6">
      <c r="A885" s="384" t="s">
        <v>758</v>
      </c>
      <c r="B885" s="389"/>
      <c r="C885" s="385"/>
      <c r="D885" s="243">
        <v>0</v>
      </c>
      <c r="E885" s="386"/>
      <c r="F885" s="387"/>
    </row>
    <row r="886" s="374" customFormat="1" ht="24.95" customHeight="1" spans="1:6">
      <c r="A886" s="384" t="s">
        <v>759</v>
      </c>
      <c r="B886" s="388">
        <v>38</v>
      </c>
      <c r="C886" s="385"/>
      <c r="D886" s="243">
        <v>37</v>
      </c>
      <c r="E886" s="386"/>
      <c r="F886" s="387"/>
    </row>
    <row r="887" s="374" customFormat="1" ht="24.95" customHeight="1" spans="1:6">
      <c r="A887" s="384" t="s">
        <v>760</v>
      </c>
      <c r="B887" s="388"/>
      <c r="C887" s="385"/>
      <c r="D887" s="243">
        <v>0</v>
      </c>
      <c r="E887" s="386"/>
      <c r="F887" s="387"/>
    </row>
    <row r="888" s="374" customFormat="1" ht="24.95" customHeight="1" spans="1:6">
      <c r="A888" s="384" t="s">
        <v>761</v>
      </c>
      <c r="B888" s="389"/>
      <c r="C888" s="385"/>
      <c r="D888" s="243">
        <v>0</v>
      </c>
      <c r="E888" s="386"/>
      <c r="F888" s="387"/>
    </row>
    <row r="889" s="374" customFormat="1" ht="24.95" customHeight="1" spans="1:6">
      <c r="A889" s="384" t="s">
        <v>762</v>
      </c>
      <c r="B889" s="389"/>
      <c r="C889" s="385"/>
      <c r="D889" s="243">
        <v>0</v>
      </c>
      <c r="E889" s="386"/>
      <c r="F889" s="387"/>
    </row>
    <row r="890" s="374" customFormat="1" ht="24.95" customHeight="1" spans="1:6">
      <c r="A890" s="384" t="s">
        <v>763</v>
      </c>
      <c r="B890" s="388"/>
      <c r="C890" s="385"/>
      <c r="D890" s="243">
        <v>0</v>
      </c>
      <c r="E890" s="386"/>
      <c r="F890" s="387"/>
    </row>
    <row r="891" s="374" customFormat="1" ht="24.95" customHeight="1" spans="1:6">
      <c r="A891" s="384" t="s">
        <v>764</v>
      </c>
      <c r="B891" s="388"/>
      <c r="C891" s="385"/>
      <c r="D891" s="243">
        <v>0</v>
      </c>
      <c r="E891" s="386"/>
      <c r="F891" s="387"/>
    </row>
    <row r="892" s="374" customFormat="1" ht="24.95" customHeight="1" spans="1:6">
      <c r="A892" s="384" t="s">
        <v>765</v>
      </c>
      <c r="B892" s="388"/>
      <c r="C892" s="385"/>
      <c r="D892" s="243">
        <v>0</v>
      </c>
      <c r="E892" s="386"/>
      <c r="F892" s="387"/>
    </row>
    <row r="893" s="374" customFormat="1" ht="24.95" customHeight="1" spans="1:6">
      <c r="A893" s="384" t="s">
        <v>766</v>
      </c>
      <c r="B893" s="388"/>
      <c r="C893" s="385"/>
      <c r="D893" s="243">
        <v>0</v>
      </c>
      <c r="E893" s="386"/>
      <c r="F893" s="387"/>
    </row>
    <row r="894" s="374" customFormat="1" ht="24.95" customHeight="1" spans="1:6">
      <c r="A894" s="384" t="s">
        <v>767</v>
      </c>
      <c r="B894" s="388">
        <v>141</v>
      </c>
      <c r="C894" s="385"/>
      <c r="D894" s="243">
        <v>1793</v>
      </c>
      <c r="E894" s="386"/>
      <c r="F894" s="387"/>
    </row>
    <row r="895" s="374" customFormat="1" ht="24.95" customHeight="1" spans="1:6">
      <c r="A895" s="384" t="s">
        <v>768</v>
      </c>
      <c r="B895" s="388"/>
      <c r="C895" s="385"/>
      <c r="D895" s="243">
        <v>0</v>
      </c>
      <c r="E895" s="386"/>
      <c r="F895" s="387"/>
    </row>
    <row r="896" s="374" customFormat="1" ht="24.95" customHeight="1" spans="1:6">
      <c r="A896" s="384" t="s">
        <v>769</v>
      </c>
      <c r="B896" s="389"/>
      <c r="C896" s="385"/>
      <c r="D896" s="243">
        <v>0</v>
      </c>
      <c r="E896" s="386"/>
      <c r="F896" s="387"/>
    </row>
    <row r="897" s="374" customFormat="1" ht="24.95" customHeight="1" spans="1:6">
      <c r="A897" s="384" t="s">
        <v>735</v>
      </c>
      <c r="B897" s="388"/>
      <c r="C897" s="385"/>
      <c r="D897" s="243">
        <v>0</v>
      </c>
      <c r="E897" s="386"/>
      <c r="F897" s="387"/>
    </row>
    <row r="898" s="374" customFormat="1" ht="24.95" customHeight="1" spans="1:6">
      <c r="A898" s="384" t="s">
        <v>770</v>
      </c>
      <c r="B898" s="388">
        <v>1466</v>
      </c>
      <c r="C898" s="385"/>
      <c r="D898" s="243">
        <v>1156</v>
      </c>
      <c r="E898" s="386"/>
      <c r="F898" s="387"/>
    </row>
    <row r="899" s="374" customFormat="1" ht="24.95" customHeight="1" spans="1:6">
      <c r="A899" s="384" t="s">
        <v>771</v>
      </c>
      <c r="B899" s="388">
        <v>5472</v>
      </c>
      <c r="C899" s="385"/>
      <c r="D899" s="243">
        <f>SUM(D900:D926)</f>
        <v>10335</v>
      </c>
      <c r="E899" s="386"/>
      <c r="F899" s="387"/>
    </row>
    <row r="900" s="374" customFormat="1" ht="24.95" customHeight="1" spans="1:6">
      <c r="A900" s="384" t="s">
        <v>96</v>
      </c>
      <c r="B900" s="388">
        <v>122</v>
      </c>
      <c r="C900" s="385"/>
      <c r="D900" s="243">
        <v>130</v>
      </c>
      <c r="E900" s="386"/>
      <c r="F900" s="387"/>
    </row>
    <row r="901" s="374" customFormat="1" ht="24.95" customHeight="1" spans="1:6">
      <c r="A901" s="384" t="s">
        <v>97</v>
      </c>
      <c r="B901" s="388"/>
      <c r="C901" s="385"/>
      <c r="D901" s="243">
        <v>0</v>
      </c>
      <c r="E901" s="386"/>
      <c r="F901" s="387"/>
    </row>
    <row r="902" s="374" customFormat="1" ht="24.95" customHeight="1" spans="1:6">
      <c r="A902" s="384" t="s">
        <v>98</v>
      </c>
      <c r="B902" s="388"/>
      <c r="C902" s="385"/>
      <c r="D902" s="243">
        <v>0</v>
      </c>
      <c r="E902" s="386"/>
      <c r="F902" s="387"/>
    </row>
    <row r="903" s="374" customFormat="1" ht="24.95" customHeight="1" spans="1:6">
      <c r="A903" s="384" t="s">
        <v>772</v>
      </c>
      <c r="B903" s="388"/>
      <c r="C903" s="385"/>
      <c r="D903" s="243">
        <v>0</v>
      </c>
      <c r="E903" s="386"/>
      <c r="F903" s="387"/>
    </row>
    <row r="904" s="374" customFormat="1" ht="24.95" customHeight="1" spans="1:6">
      <c r="A904" s="384" t="s">
        <v>773</v>
      </c>
      <c r="B904" s="389"/>
      <c r="C904" s="385"/>
      <c r="D904" s="243">
        <v>2583</v>
      </c>
      <c r="E904" s="386"/>
      <c r="F904" s="387"/>
    </row>
    <row r="905" s="374" customFormat="1" ht="24.95" customHeight="1" spans="1:6">
      <c r="A905" s="384" t="s">
        <v>774</v>
      </c>
      <c r="B905" s="388">
        <v>3005</v>
      </c>
      <c r="C905" s="385"/>
      <c r="D905" s="243">
        <v>3160</v>
      </c>
      <c r="E905" s="386"/>
      <c r="F905" s="387"/>
    </row>
    <row r="906" s="374" customFormat="1" ht="24.95" customHeight="1" spans="1:6">
      <c r="A906" s="384" t="s">
        <v>775</v>
      </c>
      <c r="B906" s="388"/>
      <c r="C906" s="385"/>
      <c r="D906" s="243">
        <v>0</v>
      </c>
      <c r="E906" s="386"/>
      <c r="F906" s="387"/>
    </row>
    <row r="907" s="374" customFormat="1" ht="24.95" customHeight="1" spans="1:6">
      <c r="A907" s="384" t="s">
        <v>776</v>
      </c>
      <c r="B907" s="388"/>
      <c r="C907" s="385"/>
      <c r="D907" s="243">
        <v>0</v>
      </c>
      <c r="E907" s="386"/>
      <c r="F907" s="387"/>
    </row>
    <row r="908" s="374" customFormat="1" ht="24.95" customHeight="1" spans="1:6">
      <c r="A908" s="384" t="s">
        <v>777</v>
      </c>
      <c r="B908" s="389">
        <v>202</v>
      </c>
      <c r="C908" s="385"/>
      <c r="D908" s="243">
        <v>162</v>
      </c>
      <c r="E908" s="386"/>
      <c r="F908" s="387"/>
    </row>
    <row r="909" s="374" customFormat="1" ht="24.95" customHeight="1" spans="1:6">
      <c r="A909" s="384" t="s">
        <v>778</v>
      </c>
      <c r="B909" s="389">
        <v>158</v>
      </c>
      <c r="C909" s="385"/>
      <c r="D909" s="243">
        <v>365</v>
      </c>
      <c r="E909" s="386"/>
      <c r="F909" s="387"/>
    </row>
    <row r="910" s="374" customFormat="1" ht="24.95" customHeight="1" spans="1:6">
      <c r="A910" s="384" t="s">
        <v>779</v>
      </c>
      <c r="B910" s="389">
        <v>65</v>
      </c>
      <c r="C910" s="385"/>
      <c r="D910" s="243">
        <v>105</v>
      </c>
      <c r="E910" s="386"/>
      <c r="F910" s="387"/>
    </row>
    <row r="911" s="374" customFormat="1" ht="24.95" customHeight="1" spans="1:6">
      <c r="A911" s="384" t="s">
        <v>780</v>
      </c>
      <c r="B911" s="388"/>
      <c r="C911" s="385"/>
      <c r="D911" s="243">
        <v>0</v>
      </c>
      <c r="E911" s="386"/>
      <c r="F911" s="387"/>
    </row>
    <row r="912" s="374" customFormat="1" ht="24.95" customHeight="1" spans="1:6">
      <c r="A912" s="384" t="s">
        <v>781</v>
      </c>
      <c r="B912" s="388"/>
      <c r="C912" s="385"/>
      <c r="D912" s="243">
        <v>0</v>
      </c>
      <c r="E912" s="386"/>
      <c r="F912" s="387"/>
    </row>
    <row r="913" s="374" customFormat="1" ht="24.95" customHeight="1" spans="1:6">
      <c r="A913" s="384" t="s">
        <v>782</v>
      </c>
      <c r="B913" s="388">
        <v>1</v>
      </c>
      <c r="C913" s="385"/>
      <c r="D913" s="243">
        <v>235</v>
      </c>
      <c r="E913" s="386"/>
      <c r="F913" s="387"/>
    </row>
    <row r="914" s="374" customFormat="1" ht="24.95" customHeight="1" spans="1:6">
      <c r="A914" s="384" t="s">
        <v>783</v>
      </c>
      <c r="B914" s="388"/>
      <c r="C914" s="385"/>
      <c r="D914" s="243">
        <v>0</v>
      </c>
      <c r="E914" s="386"/>
      <c r="F914" s="387"/>
    </row>
    <row r="915" s="374" customFormat="1" ht="24.95" customHeight="1" spans="1:6">
      <c r="A915" s="384" t="s">
        <v>784</v>
      </c>
      <c r="B915" s="389"/>
      <c r="C915" s="385"/>
      <c r="D915" s="243">
        <v>200</v>
      </c>
      <c r="E915" s="386"/>
      <c r="F915" s="387"/>
    </row>
    <row r="916" s="374" customFormat="1" ht="24.95" customHeight="1" spans="1:6">
      <c r="A916" s="384" t="s">
        <v>785</v>
      </c>
      <c r="B916" s="388"/>
      <c r="C916" s="385"/>
      <c r="D916" s="243">
        <v>0</v>
      </c>
      <c r="E916" s="386"/>
      <c r="F916" s="387"/>
    </row>
    <row r="917" s="374" customFormat="1" ht="24.95" customHeight="1" spans="1:6">
      <c r="A917" s="384" t="s">
        <v>786</v>
      </c>
      <c r="B917" s="388"/>
      <c r="C917" s="385"/>
      <c r="D917" s="243">
        <v>0</v>
      </c>
      <c r="E917" s="386"/>
      <c r="F917" s="387"/>
    </row>
    <row r="918" s="374" customFormat="1" ht="24.95" customHeight="1" spans="1:6">
      <c r="A918" s="384" t="s">
        <v>787</v>
      </c>
      <c r="B918" s="389">
        <v>1857</v>
      </c>
      <c r="C918" s="385"/>
      <c r="D918" s="243">
        <v>3043</v>
      </c>
      <c r="E918" s="386"/>
      <c r="F918" s="387"/>
    </row>
    <row r="919" s="374" customFormat="1" ht="24.95" customHeight="1" spans="1:6">
      <c r="A919" s="384" t="s">
        <v>788</v>
      </c>
      <c r="B919" s="389"/>
      <c r="C919" s="385"/>
      <c r="D919" s="243">
        <v>0</v>
      </c>
      <c r="E919" s="386"/>
      <c r="F919" s="387"/>
    </row>
    <row r="920" s="374" customFormat="1" ht="24.95" customHeight="1" spans="1:6">
      <c r="A920" s="384" t="s">
        <v>789</v>
      </c>
      <c r="B920" s="389"/>
      <c r="C920" s="385"/>
      <c r="D920" s="243">
        <v>0</v>
      </c>
      <c r="E920" s="386"/>
      <c r="F920" s="387"/>
    </row>
    <row r="921" s="374" customFormat="1" ht="24.95" customHeight="1" spans="1:6">
      <c r="A921" s="384" t="s">
        <v>763</v>
      </c>
      <c r="B921" s="388"/>
      <c r="C921" s="385"/>
      <c r="D921" s="243">
        <v>0</v>
      </c>
      <c r="E921" s="386"/>
      <c r="F921" s="387"/>
    </row>
    <row r="922" s="374" customFormat="1" ht="24.95" customHeight="1" spans="1:6">
      <c r="A922" s="384" t="s">
        <v>790</v>
      </c>
      <c r="B922" s="388"/>
      <c r="C922" s="385"/>
      <c r="D922" s="243">
        <v>0</v>
      </c>
      <c r="E922" s="386"/>
      <c r="F922" s="387"/>
    </row>
    <row r="923" s="374" customFormat="1" ht="24.95" customHeight="1" spans="1:6">
      <c r="A923" s="384" t="s">
        <v>791</v>
      </c>
      <c r="B923" s="388"/>
      <c r="C923" s="385"/>
      <c r="D923" s="243">
        <v>0</v>
      </c>
      <c r="E923" s="386"/>
      <c r="F923" s="387"/>
    </row>
    <row r="924" s="374" customFormat="1" ht="24.95" customHeight="1" spans="1:6">
      <c r="A924" s="384" t="s">
        <v>792</v>
      </c>
      <c r="B924" s="388"/>
      <c r="C924" s="385"/>
      <c r="D924" s="243">
        <v>0</v>
      </c>
      <c r="E924" s="386"/>
      <c r="F924" s="387"/>
    </row>
    <row r="925" s="374" customFormat="1" ht="24.95" customHeight="1" spans="1:6">
      <c r="A925" s="384" t="s">
        <v>793</v>
      </c>
      <c r="B925" s="388"/>
      <c r="C925" s="385"/>
      <c r="D925" s="243">
        <v>0</v>
      </c>
      <c r="E925" s="386"/>
      <c r="F925" s="387"/>
    </row>
    <row r="926" s="374" customFormat="1" ht="24.95" customHeight="1" spans="1:6">
      <c r="A926" s="384" t="s">
        <v>794</v>
      </c>
      <c r="B926" s="388">
        <v>61</v>
      </c>
      <c r="C926" s="385"/>
      <c r="D926" s="243">
        <v>352</v>
      </c>
      <c r="E926" s="386"/>
      <c r="F926" s="387"/>
    </row>
    <row r="927" s="374" customFormat="1" ht="24.95" customHeight="1" spans="1:6">
      <c r="A927" s="384" t="s">
        <v>795</v>
      </c>
      <c r="B927" s="388">
        <v>4635</v>
      </c>
      <c r="C927" s="385"/>
      <c r="D927" s="243">
        <f>SUM(D928:D937)</f>
        <v>11584</v>
      </c>
      <c r="E927" s="386"/>
      <c r="F927" s="387"/>
    </row>
    <row r="928" s="374" customFormat="1" ht="24.95" customHeight="1" spans="1:6">
      <c r="A928" s="384" t="s">
        <v>96</v>
      </c>
      <c r="B928" s="388">
        <v>81</v>
      </c>
      <c r="C928" s="385"/>
      <c r="D928" s="243">
        <v>63</v>
      </c>
      <c r="E928" s="386"/>
      <c r="F928" s="387"/>
    </row>
    <row r="929" s="374" customFormat="1" ht="24.95" customHeight="1" spans="1:6">
      <c r="A929" s="384" t="s">
        <v>97</v>
      </c>
      <c r="B929" s="388">
        <v>53</v>
      </c>
      <c r="C929" s="385"/>
      <c r="D929" s="243">
        <v>71</v>
      </c>
      <c r="E929" s="386"/>
      <c r="F929" s="387"/>
    </row>
    <row r="930" s="374" customFormat="1" ht="24.95" customHeight="1" spans="1:6">
      <c r="A930" s="384" t="s">
        <v>98</v>
      </c>
      <c r="B930" s="388"/>
      <c r="C930" s="385"/>
      <c r="D930" s="243">
        <v>0</v>
      </c>
      <c r="E930" s="386"/>
      <c r="F930" s="387"/>
    </row>
    <row r="931" s="374" customFormat="1" ht="24.95" customHeight="1" spans="1:6">
      <c r="A931" s="384" t="s">
        <v>796</v>
      </c>
      <c r="B931" s="388"/>
      <c r="C931" s="385"/>
      <c r="D931" s="243">
        <v>135</v>
      </c>
      <c r="E931" s="386"/>
      <c r="F931" s="387"/>
    </row>
    <row r="932" s="374" customFormat="1" ht="24.95" customHeight="1" spans="1:6">
      <c r="A932" s="384" t="s">
        <v>797</v>
      </c>
      <c r="B932" s="388">
        <v>63</v>
      </c>
      <c r="C932" s="385"/>
      <c r="D932" s="243">
        <v>9251</v>
      </c>
      <c r="E932" s="386"/>
      <c r="F932" s="387"/>
    </row>
    <row r="933" s="374" customFormat="1" ht="24.95" customHeight="1" spans="1:6">
      <c r="A933" s="384" t="s">
        <v>798</v>
      </c>
      <c r="B933" s="388"/>
      <c r="C933" s="385"/>
      <c r="D933" s="243">
        <v>0</v>
      </c>
      <c r="E933" s="386"/>
      <c r="F933" s="387"/>
    </row>
    <row r="934" s="374" customFormat="1" ht="24.95" customHeight="1" spans="1:6">
      <c r="A934" s="384" t="s">
        <v>799</v>
      </c>
      <c r="B934" s="388"/>
      <c r="C934" s="385"/>
      <c r="D934" s="243">
        <v>0</v>
      </c>
      <c r="E934" s="386"/>
      <c r="F934" s="387"/>
    </row>
    <row r="935" s="374" customFormat="1" ht="24.95" customHeight="1" spans="1:6">
      <c r="A935" s="384" t="s">
        <v>800</v>
      </c>
      <c r="B935" s="388"/>
      <c r="C935" s="385"/>
      <c r="D935" s="243">
        <v>0</v>
      </c>
      <c r="E935" s="386"/>
      <c r="F935" s="387"/>
    </row>
    <row r="936" s="374" customFormat="1" ht="24.95" customHeight="1" spans="1:6">
      <c r="A936" s="384" t="s">
        <v>801</v>
      </c>
      <c r="B936" s="388">
        <v>19</v>
      </c>
      <c r="C936" s="385"/>
      <c r="D936" s="243">
        <v>26</v>
      </c>
      <c r="E936" s="386"/>
      <c r="F936" s="387"/>
    </row>
    <row r="937" s="374" customFormat="1" ht="24.95" customHeight="1" spans="1:6">
      <c r="A937" s="384" t="s">
        <v>802</v>
      </c>
      <c r="B937" s="389">
        <v>3850</v>
      </c>
      <c r="C937" s="385"/>
      <c r="D937" s="243">
        <v>2038</v>
      </c>
      <c r="E937" s="386"/>
      <c r="F937" s="387"/>
    </row>
    <row r="938" s="374" customFormat="1" ht="24.95" customHeight="1" spans="1:6">
      <c r="A938" s="384" t="s">
        <v>803</v>
      </c>
      <c r="B938" s="389">
        <v>4280</v>
      </c>
      <c r="C938" s="385"/>
      <c r="D938" s="243">
        <f>SUM(D939:D944)</f>
        <v>3628</v>
      </c>
      <c r="E938" s="386"/>
      <c r="F938" s="387"/>
    </row>
    <row r="939" s="374" customFormat="1" ht="24.95" customHeight="1" spans="1:6">
      <c r="A939" s="384" t="s">
        <v>804</v>
      </c>
      <c r="B939" s="389"/>
      <c r="C939" s="385"/>
      <c r="D939" s="243">
        <v>883</v>
      </c>
      <c r="E939" s="386"/>
      <c r="F939" s="387"/>
    </row>
    <row r="940" s="374" customFormat="1" ht="24.95" customHeight="1" spans="1:6">
      <c r="A940" s="384" t="s">
        <v>805</v>
      </c>
      <c r="B940" s="388"/>
      <c r="C940" s="385"/>
      <c r="D940" s="243">
        <v>0</v>
      </c>
      <c r="E940" s="386"/>
      <c r="F940" s="387"/>
    </row>
    <row r="941" s="374" customFormat="1" ht="24.95" customHeight="1" spans="1:6">
      <c r="A941" s="384" t="s">
        <v>806</v>
      </c>
      <c r="B941" s="388">
        <v>4280</v>
      </c>
      <c r="C941" s="385"/>
      <c r="D941" s="243">
        <v>2745</v>
      </c>
      <c r="E941" s="386"/>
      <c r="F941" s="387"/>
    </row>
    <row r="942" s="374" customFormat="1" ht="24.95" customHeight="1" spans="1:6">
      <c r="A942" s="384" t="s">
        <v>807</v>
      </c>
      <c r="B942" s="388"/>
      <c r="C942" s="385"/>
      <c r="D942" s="243">
        <v>0</v>
      </c>
      <c r="E942" s="386"/>
      <c r="F942" s="387"/>
    </row>
    <row r="943" s="374" customFormat="1" ht="24.95" customHeight="1" spans="1:6">
      <c r="A943" s="384" t="s">
        <v>808</v>
      </c>
      <c r="B943" s="388"/>
      <c r="C943" s="385"/>
      <c r="D943" s="243">
        <v>0</v>
      </c>
      <c r="E943" s="386"/>
      <c r="F943" s="387"/>
    </row>
    <row r="944" s="374" customFormat="1" ht="24.95" customHeight="1" spans="1:6">
      <c r="A944" s="384" t="s">
        <v>809</v>
      </c>
      <c r="B944" s="388"/>
      <c r="C944" s="385"/>
      <c r="D944" s="243">
        <v>0</v>
      </c>
      <c r="E944" s="386"/>
      <c r="F944" s="387"/>
    </row>
    <row r="945" s="374" customFormat="1" ht="24.95" customHeight="1" spans="1:6">
      <c r="A945" s="384" t="s">
        <v>810</v>
      </c>
      <c r="B945" s="388">
        <v>476</v>
      </c>
      <c r="C945" s="385"/>
      <c r="D945" s="243">
        <f>SUM(D946:D951)</f>
        <v>2024</v>
      </c>
      <c r="E945" s="386"/>
      <c r="F945" s="387"/>
    </row>
    <row r="946" s="374" customFormat="1" ht="24.95" customHeight="1" spans="1:6">
      <c r="A946" s="384" t="s">
        <v>811</v>
      </c>
      <c r="B946" s="389"/>
      <c r="C946" s="385"/>
      <c r="D946" s="243">
        <v>553</v>
      </c>
      <c r="E946" s="386"/>
      <c r="F946" s="387"/>
    </row>
    <row r="947" s="374" customFormat="1" ht="24.95" customHeight="1" spans="1:6">
      <c r="A947" s="384" t="s">
        <v>812</v>
      </c>
      <c r="B947" s="389"/>
      <c r="C947" s="385"/>
      <c r="D947" s="243">
        <v>0</v>
      </c>
      <c r="E947" s="386"/>
      <c r="F947" s="387"/>
    </row>
    <row r="948" s="374" customFormat="1" ht="24.95" customHeight="1" spans="1:6">
      <c r="A948" s="384" t="s">
        <v>813</v>
      </c>
      <c r="B948" s="389">
        <v>460</v>
      </c>
      <c r="C948" s="385"/>
      <c r="D948" s="243">
        <v>1207</v>
      </c>
      <c r="E948" s="386"/>
      <c r="F948" s="387"/>
    </row>
    <row r="949" s="374" customFormat="1" ht="24.95" customHeight="1" spans="1:6">
      <c r="A949" s="384" t="s">
        <v>814</v>
      </c>
      <c r="B949" s="388">
        <v>16</v>
      </c>
      <c r="C949" s="385"/>
      <c r="D949" s="243">
        <v>37</v>
      </c>
      <c r="E949" s="386"/>
      <c r="F949" s="387"/>
    </row>
    <row r="950" s="374" customFormat="1" ht="24.95" customHeight="1" spans="1:6">
      <c r="A950" s="384" t="s">
        <v>815</v>
      </c>
      <c r="B950" s="388"/>
      <c r="C950" s="385"/>
      <c r="D950" s="243">
        <v>0</v>
      </c>
      <c r="E950" s="386"/>
      <c r="F950" s="387"/>
    </row>
    <row r="951" s="374" customFormat="1" ht="24.95" customHeight="1" spans="1:6">
      <c r="A951" s="384" t="s">
        <v>816</v>
      </c>
      <c r="B951" s="389"/>
      <c r="C951" s="385"/>
      <c r="D951" s="243">
        <v>227</v>
      </c>
      <c r="E951" s="386"/>
      <c r="F951" s="387"/>
    </row>
    <row r="952" s="374" customFormat="1" ht="24.95" customHeight="1" spans="1:6">
      <c r="A952" s="384" t="s">
        <v>817</v>
      </c>
      <c r="B952" s="388"/>
      <c r="C952" s="385"/>
      <c r="D952" s="243">
        <f>SUM(D953:D954)</f>
        <v>0</v>
      </c>
      <c r="E952" s="386"/>
      <c r="F952" s="387"/>
    </row>
    <row r="953" s="374" customFormat="1" ht="24.95" customHeight="1" spans="1:6">
      <c r="A953" s="384" t="s">
        <v>818</v>
      </c>
      <c r="B953" s="388"/>
      <c r="C953" s="385"/>
      <c r="D953" s="243">
        <v>0</v>
      </c>
      <c r="E953" s="386"/>
      <c r="F953" s="387"/>
    </row>
    <row r="954" s="374" customFormat="1" ht="24.95" customHeight="1" spans="1:6">
      <c r="A954" s="384" t="s">
        <v>819</v>
      </c>
      <c r="B954" s="388"/>
      <c r="C954" s="385"/>
      <c r="D954" s="243">
        <v>0</v>
      </c>
      <c r="E954" s="386"/>
      <c r="F954" s="387"/>
    </row>
    <row r="955" s="374" customFormat="1" ht="24.95" customHeight="1" spans="1:6">
      <c r="A955" s="384" t="s">
        <v>820</v>
      </c>
      <c r="B955" s="388">
        <v>3000</v>
      </c>
      <c r="C955" s="385"/>
      <c r="D955" s="243">
        <f>D956+D957</f>
        <v>339</v>
      </c>
      <c r="E955" s="386"/>
      <c r="F955" s="387"/>
    </row>
    <row r="956" s="374" customFormat="1" ht="24.95" customHeight="1" spans="1:6">
      <c r="A956" s="384" t="s">
        <v>821</v>
      </c>
      <c r="B956" s="388"/>
      <c r="C956" s="385"/>
      <c r="D956" s="243">
        <v>0</v>
      </c>
      <c r="E956" s="386"/>
      <c r="F956" s="387"/>
    </row>
    <row r="957" s="374" customFormat="1" ht="24.95" customHeight="1" spans="1:6">
      <c r="A957" s="384" t="s">
        <v>822</v>
      </c>
      <c r="B957" s="388">
        <v>3000</v>
      </c>
      <c r="C957" s="385"/>
      <c r="D957" s="243">
        <v>339</v>
      </c>
      <c r="E957" s="386"/>
      <c r="F957" s="387"/>
    </row>
    <row r="958" s="374" customFormat="1" ht="24.95" customHeight="1" spans="1:6">
      <c r="A958" s="384" t="s">
        <v>823</v>
      </c>
      <c r="B958" s="388">
        <v>9150</v>
      </c>
      <c r="C958" s="385">
        <v>14654</v>
      </c>
      <c r="D958" s="243">
        <f>SUM(D959,D982,D992,D1002,D1007,D1014,D1019)</f>
        <v>14654</v>
      </c>
      <c r="E958" s="386">
        <v>1</v>
      </c>
      <c r="F958" s="387"/>
    </row>
    <row r="959" s="374" customFormat="1" ht="24.95" customHeight="1" spans="1:6">
      <c r="A959" s="384" t="s">
        <v>824</v>
      </c>
      <c r="B959" s="388">
        <v>9150</v>
      </c>
      <c r="C959" s="385"/>
      <c r="D959" s="243">
        <f>SUM(D960:D981)</f>
        <v>13493</v>
      </c>
      <c r="E959" s="386"/>
      <c r="F959" s="387"/>
    </row>
    <row r="960" s="374" customFormat="1" ht="24.95" customHeight="1" spans="1:6">
      <c r="A960" s="384" t="s">
        <v>96</v>
      </c>
      <c r="B960" s="388">
        <v>263</v>
      </c>
      <c r="C960" s="385"/>
      <c r="D960" s="243">
        <v>287</v>
      </c>
      <c r="E960" s="386"/>
      <c r="F960" s="387"/>
    </row>
    <row r="961" s="374" customFormat="1" ht="24.95" customHeight="1" spans="1:6">
      <c r="A961" s="384" t="s">
        <v>97</v>
      </c>
      <c r="B961" s="388"/>
      <c r="C961" s="385"/>
      <c r="D961" s="243">
        <v>0</v>
      </c>
      <c r="E961" s="386"/>
      <c r="F961" s="387"/>
    </row>
    <row r="962" s="374" customFormat="1" ht="24.95" customHeight="1" spans="1:6">
      <c r="A962" s="384" t="s">
        <v>98</v>
      </c>
      <c r="B962" s="388"/>
      <c r="C962" s="385"/>
      <c r="D962" s="243">
        <v>0</v>
      </c>
      <c r="E962" s="386"/>
      <c r="F962" s="387"/>
    </row>
    <row r="963" s="374" customFormat="1" ht="24.95" customHeight="1" spans="1:6">
      <c r="A963" s="384" t="s">
        <v>825</v>
      </c>
      <c r="B963" s="388">
        <v>3280</v>
      </c>
      <c r="C963" s="385"/>
      <c r="D963" s="243">
        <v>4886</v>
      </c>
      <c r="E963" s="386"/>
      <c r="F963" s="387"/>
    </row>
    <row r="964" s="374" customFormat="1" ht="24.95" customHeight="1" spans="1:6">
      <c r="A964" s="384" t="s">
        <v>826</v>
      </c>
      <c r="B964" s="388">
        <v>864</v>
      </c>
      <c r="C964" s="385"/>
      <c r="D964" s="243">
        <v>1791</v>
      </c>
      <c r="E964" s="386"/>
      <c r="F964" s="387"/>
    </row>
    <row r="965" s="374" customFormat="1" ht="24.95" customHeight="1" spans="1:6">
      <c r="A965" s="384" t="s">
        <v>827</v>
      </c>
      <c r="B965" s="389"/>
      <c r="C965" s="385"/>
      <c r="D965" s="243">
        <v>0</v>
      </c>
      <c r="E965" s="386"/>
      <c r="F965" s="387"/>
    </row>
    <row r="966" s="374" customFormat="1" ht="24.95" customHeight="1" spans="1:6">
      <c r="A966" s="384" t="s">
        <v>828</v>
      </c>
      <c r="B966" s="374">
        <v>467</v>
      </c>
      <c r="C966" s="385"/>
      <c r="D966" s="243">
        <v>2009</v>
      </c>
      <c r="E966" s="386"/>
      <c r="F966" s="387"/>
    </row>
    <row r="967" s="374" customFormat="1" ht="24.95" customHeight="1" spans="1:6">
      <c r="A967" s="384" t="s">
        <v>829</v>
      </c>
      <c r="B967" s="389"/>
      <c r="C967" s="385"/>
      <c r="D967" s="243">
        <v>0</v>
      </c>
      <c r="E967" s="386"/>
      <c r="F967" s="387"/>
    </row>
    <row r="968" s="374" customFormat="1" ht="24.95" customHeight="1" spans="1:6">
      <c r="A968" s="384" t="s">
        <v>830</v>
      </c>
      <c r="B968" s="389">
        <v>1599</v>
      </c>
      <c r="C968" s="385"/>
      <c r="D968" s="243">
        <v>1814</v>
      </c>
      <c r="E968" s="386"/>
      <c r="F968" s="387"/>
    </row>
    <row r="969" s="374" customFormat="1" ht="24.95" customHeight="1" spans="1:6">
      <c r="A969" s="384" t="s">
        <v>831</v>
      </c>
      <c r="B969" s="389">
        <v>8</v>
      </c>
      <c r="C969" s="385"/>
      <c r="D969" s="243">
        <v>8</v>
      </c>
      <c r="E969" s="386"/>
      <c r="F969" s="387"/>
    </row>
    <row r="970" s="374" customFormat="1" ht="24.95" customHeight="1" spans="1:6">
      <c r="A970" s="384" t="s">
        <v>832</v>
      </c>
      <c r="B970" s="389"/>
      <c r="C970" s="385"/>
      <c r="D970" s="243">
        <v>0</v>
      </c>
      <c r="E970" s="386"/>
      <c r="F970" s="387"/>
    </row>
    <row r="971" s="374" customFormat="1" ht="24.95" customHeight="1" spans="1:6">
      <c r="A971" s="384" t="s">
        <v>833</v>
      </c>
      <c r="B971" s="388"/>
      <c r="C971" s="385"/>
      <c r="D971" s="243">
        <v>0</v>
      </c>
      <c r="E971" s="386"/>
      <c r="F971" s="387"/>
    </row>
    <row r="972" s="374" customFormat="1" ht="24.95" customHeight="1" spans="1:6">
      <c r="A972" s="384" t="s">
        <v>834</v>
      </c>
      <c r="B972" s="388"/>
      <c r="C972" s="385"/>
      <c r="D972" s="243">
        <v>0</v>
      </c>
      <c r="E972" s="386"/>
      <c r="F972" s="387"/>
    </row>
    <row r="973" s="374" customFormat="1" ht="24.95" customHeight="1" spans="1:6">
      <c r="A973" s="384" t="s">
        <v>835</v>
      </c>
      <c r="B973" s="389"/>
      <c r="C973" s="385"/>
      <c r="D973" s="243">
        <v>0</v>
      </c>
      <c r="E973" s="386"/>
      <c r="F973" s="387"/>
    </row>
    <row r="974" s="374" customFormat="1" ht="24.95" customHeight="1" spans="1:6">
      <c r="A974" s="384" t="s">
        <v>836</v>
      </c>
      <c r="B974" s="389"/>
      <c r="C974" s="385"/>
      <c r="D974" s="243">
        <v>0</v>
      </c>
      <c r="E974" s="386"/>
      <c r="F974" s="387"/>
    </row>
    <row r="975" s="374" customFormat="1" ht="24.95" customHeight="1" spans="1:6">
      <c r="A975" s="384" t="s">
        <v>837</v>
      </c>
      <c r="B975" s="388"/>
      <c r="C975" s="385"/>
      <c r="D975" s="243">
        <v>0</v>
      </c>
      <c r="E975" s="386"/>
      <c r="F975" s="387"/>
    </row>
    <row r="976" s="374" customFormat="1" ht="24.95" customHeight="1" spans="1:6">
      <c r="A976" s="384" t="s">
        <v>838</v>
      </c>
      <c r="B976" s="389"/>
      <c r="C976" s="385"/>
      <c r="D976" s="243">
        <v>0</v>
      </c>
      <c r="E976" s="386"/>
      <c r="F976" s="387"/>
    </row>
    <row r="977" s="374" customFormat="1" ht="24.95" customHeight="1" spans="1:6">
      <c r="A977" s="384" t="s">
        <v>839</v>
      </c>
      <c r="B977" s="388"/>
      <c r="C977" s="385"/>
      <c r="D977" s="243">
        <v>0</v>
      </c>
      <c r="E977" s="386"/>
      <c r="F977" s="387"/>
    </row>
    <row r="978" s="374" customFormat="1" ht="24.95" customHeight="1" spans="1:6">
      <c r="A978" s="384" t="s">
        <v>840</v>
      </c>
      <c r="B978" s="389"/>
      <c r="C978" s="385"/>
      <c r="D978" s="243">
        <v>0</v>
      </c>
      <c r="E978" s="386"/>
      <c r="F978" s="387"/>
    </row>
    <row r="979" s="374" customFormat="1" ht="24.95" customHeight="1" spans="1:6">
      <c r="A979" s="384" t="s">
        <v>841</v>
      </c>
      <c r="B979" s="388"/>
      <c r="C979" s="385"/>
      <c r="D979" s="243">
        <v>0</v>
      </c>
      <c r="E979" s="386"/>
      <c r="F979" s="387"/>
    </row>
    <row r="980" s="374" customFormat="1" ht="24.95" customHeight="1" spans="1:6">
      <c r="A980" s="384" t="s">
        <v>842</v>
      </c>
      <c r="B980" s="388"/>
      <c r="C980" s="385"/>
      <c r="D980" s="243">
        <v>0</v>
      </c>
      <c r="E980" s="386"/>
      <c r="F980" s="387"/>
    </row>
    <row r="981" s="374" customFormat="1" ht="24.95" customHeight="1" spans="1:6">
      <c r="A981" s="384" t="s">
        <v>843</v>
      </c>
      <c r="B981" s="388">
        <v>2669</v>
      </c>
      <c r="C981" s="385"/>
      <c r="D981" s="243">
        <v>2698</v>
      </c>
      <c r="E981" s="386"/>
      <c r="F981" s="387"/>
    </row>
    <row r="982" s="374" customFormat="1" ht="24.95" customHeight="1" spans="1:6">
      <c r="A982" s="384" t="s">
        <v>844</v>
      </c>
      <c r="B982" s="388"/>
      <c r="C982" s="385"/>
      <c r="D982" s="243">
        <f>SUM(D983:D991)</f>
        <v>0</v>
      </c>
      <c r="E982" s="386"/>
      <c r="F982" s="387"/>
    </row>
    <row r="983" s="374" customFormat="1" ht="24.95" customHeight="1" spans="1:6">
      <c r="A983" s="384" t="s">
        <v>96</v>
      </c>
      <c r="B983" s="388"/>
      <c r="C983" s="385"/>
      <c r="D983" s="243">
        <v>0</v>
      </c>
      <c r="E983" s="386"/>
      <c r="F983" s="387"/>
    </row>
    <row r="984" s="374" customFormat="1" ht="24.95" customHeight="1" spans="1:6">
      <c r="A984" s="384" t="s">
        <v>97</v>
      </c>
      <c r="B984" s="388"/>
      <c r="C984" s="385"/>
      <c r="D984" s="243">
        <v>0</v>
      </c>
      <c r="E984" s="386"/>
      <c r="F984" s="387"/>
    </row>
    <row r="985" s="374" customFormat="1" ht="24.95" customHeight="1" spans="1:6">
      <c r="A985" s="384" t="s">
        <v>98</v>
      </c>
      <c r="B985" s="388"/>
      <c r="C985" s="385"/>
      <c r="D985" s="243">
        <v>0</v>
      </c>
      <c r="E985" s="386"/>
      <c r="F985" s="387"/>
    </row>
    <row r="986" s="374" customFormat="1" ht="24.95" customHeight="1" spans="1:6">
      <c r="A986" s="384" t="s">
        <v>845</v>
      </c>
      <c r="B986" s="388"/>
      <c r="C986" s="385"/>
      <c r="D986" s="243">
        <v>0</v>
      </c>
      <c r="E986" s="386"/>
      <c r="F986" s="387"/>
    </row>
    <row r="987" s="374" customFormat="1" ht="24.95" customHeight="1" spans="1:6">
      <c r="A987" s="384" t="s">
        <v>846</v>
      </c>
      <c r="B987" s="388"/>
      <c r="C987" s="385"/>
      <c r="D987" s="243">
        <v>0</v>
      </c>
      <c r="E987" s="386"/>
      <c r="F987" s="387"/>
    </row>
    <row r="988" s="374" customFormat="1" ht="24.95" customHeight="1" spans="1:6">
      <c r="A988" s="384" t="s">
        <v>847</v>
      </c>
      <c r="B988" s="388"/>
      <c r="C988" s="385"/>
      <c r="D988" s="243">
        <v>0</v>
      </c>
      <c r="E988" s="386"/>
      <c r="F988" s="387"/>
    </row>
    <row r="989" s="374" customFormat="1" ht="24.95" customHeight="1" spans="1:6">
      <c r="A989" s="384" t="s">
        <v>848</v>
      </c>
      <c r="B989" s="388"/>
      <c r="C989" s="385"/>
      <c r="D989" s="243">
        <v>0</v>
      </c>
      <c r="E989" s="386"/>
      <c r="F989" s="387"/>
    </row>
    <row r="990" s="374" customFormat="1" ht="24.95" customHeight="1" spans="1:6">
      <c r="A990" s="384" t="s">
        <v>849</v>
      </c>
      <c r="B990" s="388"/>
      <c r="C990" s="385"/>
      <c r="D990" s="243">
        <v>0</v>
      </c>
      <c r="E990" s="386"/>
      <c r="F990" s="387"/>
    </row>
    <row r="991" s="374" customFormat="1" ht="24.95" customHeight="1" spans="1:6">
      <c r="A991" s="384" t="s">
        <v>850</v>
      </c>
      <c r="B991" s="389"/>
      <c r="C991" s="385"/>
      <c r="D991" s="243">
        <v>0</v>
      </c>
      <c r="E991" s="386"/>
      <c r="F991" s="387"/>
    </row>
    <row r="992" s="374" customFormat="1" ht="24.95" customHeight="1" spans="1:6">
      <c r="A992" s="384" t="s">
        <v>851</v>
      </c>
      <c r="B992" s="388"/>
      <c r="C992" s="385"/>
      <c r="D992" s="243">
        <f>SUM(D993:D1001)</f>
        <v>0</v>
      </c>
      <c r="E992" s="386"/>
      <c r="F992" s="387"/>
    </row>
    <row r="993" s="374" customFormat="1" ht="24.95" customHeight="1" spans="1:6">
      <c r="A993" s="384" t="s">
        <v>96</v>
      </c>
      <c r="B993" s="388"/>
      <c r="C993" s="385"/>
      <c r="D993" s="243">
        <v>0</v>
      </c>
      <c r="E993" s="386"/>
      <c r="F993" s="387"/>
    </row>
    <row r="994" s="374" customFormat="1" ht="24.95" customHeight="1" spans="1:6">
      <c r="A994" s="384" t="s">
        <v>97</v>
      </c>
      <c r="B994" s="388"/>
      <c r="C994" s="385"/>
      <c r="D994" s="243">
        <v>0</v>
      </c>
      <c r="E994" s="386"/>
      <c r="F994" s="387"/>
    </row>
    <row r="995" s="374" customFormat="1" ht="24.95" customHeight="1" spans="1:6">
      <c r="A995" s="384" t="s">
        <v>98</v>
      </c>
      <c r="B995" s="388"/>
      <c r="C995" s="385"/>
      <c r="D995" s="243">
        <v>0</v>
      </c>
      <c r="E995" s="386"/>
      <c r="F995" s="387"/>
    </row>
    <row r="996" s="374" customFormat="1" ht="24.95" customHeight="1" spans="1:6">
      <c r="A996" s="384" t="s">
        <v>852</v>
      </c>
      <c r="B996" s="388"/>
      <c r="C996" s="385"/>
      <c r="D996" s="243">
        <v>0</v>
      </c>
      <c r="E996" s="386"/>
      <c r="F996" s="387"/>
    </row>
    <row r="997" s="374" customFormat="1" ht="24.95" customHeight="1" spans="1:6">
      <c r="A997" s="384" t="s">
        <v>853</v>
      </c>
      <c r="B997" s="388"/>
      <c r="C997" s="385"/>
      <c r="D997" s="243">
        <v>0</v>
      </c>
      <c r="E997" s="386"/>
      <c r="F997" s="387"/>
    </row>
    <row r="998" s="374" customFormat="1" ht="24.95" customHeight="1" spans="1:6">
      <c r="A998" s="384" t="s">
        <v>854</v>
      </c>
      <c r="B998" s="388"/>
      <c r="C998" s="385"/>
      <c r="D998" s="243">
        <v>0</v>
      </c>
      <c r="E998" s="386"/>
      <c r="F998" s="387"/>
    </row>
    <row r="999" s="374" customFormat="1" ht="24.95" customHeight="1" spans="1:6">
      <c r="A999" s="384" t="s">
        <v>855</v>
      </c>
      <c r="B999" s="388"/>
      <c r="C999" s="385"/>
      <c r="D999" s="243">
        <v>0</v>
      </c>
      <c r="E999" s="386"/>
      <c r="F999" s="387"/>
    </row>
    <row r="1000" s="374" customFormat="1" ht="24.95" customHeight="1" spans="1:6">
      <c r="A1000" s="384" t="s">
        <v>856</v>
      </c>
      <c r="B1000" s="388"/>
      <c r="C1000" s="385"/>
      <c r="D1000" s="243">
        <v>0</v>
      </c>
      <c r="E1000" s="386"/>
      <c r="F1000" s="387"/>
    </row>
    <row r="1001" s="374" customFormat="1" ht="24.95" customHeight="1" spans="1:6">
      <c r="A1001" s="384" t="s">
        <v>857</v>
      </c>
      <c r="B1001" s="388"/>
      <c r="C1001" s="385"/>
      <c r="D1001" s="243">
        <v>0</v>
      </c>
      <c r="E1001" s="386"/>
      <c r="F1001" s="387"/>
    </row>
    <row r="1002" s="374" customFormat="1" ht="24.95" customHeight="1" spans="1:6">
      <c r="A1002" s="384" t="s">
        <v>858</v>
      </c>
      <c r="B1002" s="388"/>
      <c r="C1002" s="385"/>
      <c r="D1002" s="243">
        <f>SUM(D1003:D1006)</f>
        <v>161</v>
      </c>
      <c r="E1002" s="386"/>
      <c r="F1002" s="387"/>
    </row>
    <row r="1003" s="374" customFormat="1" ht="24.95" customHeight="1" spans="1:6">
      <c r="A1003" s="384" t="s">
        <v>859</v>
      </c>
      <c r="B1003" s="388"/>
      <c r="C1003" s="385"/>
      <c r="D1003" s="243">
        <v>0</v>
      </c>
      <c r="E1003" s="386"/>
      <c r="F1003" s="387"/>
    </row>
    <row r="1004" s="374" customFormat="1" ht="24.95" customHeight="1" spans="1:6">
      <c r="A1004" s="384" t="s">
        <v>860</v>
      </c>
      <c r="B1004" s="388"/>
      <c r="C1004" s="385"/>
      <c r="D1004" s="243">
        <v>161</v>
      </c>
      <c r="E1004" s="386"/>
      <c r="F1004" s="387"/>
    </row>
    <row r="1005" s="374" customFormat="1" ht="24.95" customHeight="1" spans="1:6">
      <c r="A1005" s="384" t="s">
        <v>861</v>
      </c>
      <c r="B1005" s="388"/>
      <c r="C1005" s="385"/>
      <c r="D1005" s="243">
        <v>0</v>
      </c>
      <c r="E1005" s="386"/>
      <c r="F1005" s="387"/>
    </row>
    <row r="1006" s="374" customFormat="1" ht="24.95" customHeight="1" spans="1:6">
      <c r="A1006" s="384" t="s">
        <v>862</v>
      </c>
      <c r="B1006" s="388"/>
      <c r="C1006" s="385"/>
      <c r="D1006" s="243">
        <v>0</v>
      </c>
      <c r="E1006" s="386"/>
      <c r="F1006" s="387"/>
    </row>
    <row r="1007" s="374" customFormat="1" ht="24.95" customHeight="1" spans="1:6">
      <c r="A1007" s="384" t="s">
        <v>863</v>
      </c>
      <c r="B1007" s="388"/>
      <c r="C1007" s="385"/>
      <c r="D1007" s="243">
        <f>SUM(D1008:D1013)</f>
        <v>0</v>
      </c>
      <c r="E1007" s="386"/>
      <c r="F1007" s="387"/>
    </row>
    <row r="1008" s="374" customFormat="1" ht="24.95" customHeight="1" spans="1:6">
      <c r="A1008" s="384" t="s">
        <v>96</v>
      </c>
      <c r="B1008" s="388"/>
      <c r="C1008" s="385"/>
      <c r="D1008" s="243">
        <v>0</v>
      </c>
      <c r="E1008" s="386"/>
      <c r="F1008" s="387"/>
    </row>
    <row r="1009" s="374" customFormat="1" ht="24.95" customHeight="1" spans="1:6">
      <c r="A1009" s="384" t="s">
        <v>97</v>
      </c>
      <c r="B1009" s="388"/>
      <c r="C1009" s="385"/>
      <c r="D1009" s="243">
        <v>0</v>
      </c>
      <c r="E1009" s="386"/>
      <c r="F1009" s="387"/>
    </row>
    <row r="1010" s="374" customFormat="1" ht="24.95" customHeight="1" spans="1:6">
      <c r="A1010" s="384" t="s">
        <v>98</v>
      </c>
      <c r="B1010" s="388"/>
      <c r="C1010" s="385"/>
      <c r="D1010" s="243">
        <v>0</v>
      </c>
      <c r="E1010" s="386"/>
      <c r="F1010" s="387"/>
    </row>
    <row r="1011" s="374" customFormat="1" ht="24.95" customHeight="1" spans="1:6">
      <c r="A1011" s="384" t="s">
        <v>849</v>
      </c>
      <c r="B1011" s="388"/>
      <c r="C1011" s="385"/>
      <c r="D1011" s="243">
        <v>0</v>
      </c>
      <c r="E1011" s="386"/>
      <c r="F1011" s="387"/>
    </row>
    <row r="1012" s="374" customFormat="1" ht="24.95" customHeight="1" spans="1:6">
      <c r="A1012" s="384" t="s">
        <v>864</v>
      </c>
      <c r="B1012" s="388"/>
      <c r="C1012" s="385"/>
      <c r="D1012" s="243">
        <v>0</v>
      </c>
      <c r="E1012" s="386"/>
      <c r="F1012" s="387"/>
    </row>
    <row r="1013" s="374" customFormat="1" ht="24.95" customHeight="1" spans="1:6">
      <c r="A1013" s="384" t="s">
        <v>865</v>
      </c>
      <c r="B1013" s="388"/>
      <c r="C1013" s="385"/>
      <c r="D1013" s="243">
        <v>0</v>
      </c>
      <c r="E1013" s="386"/>
      <c r="F1013" s="387"/>
    </row>
    <row r="1014" s="374" customFormat="1" ht="24.95" customHeight="1" spans="1:6">
      <c r="A1014" s="384" t="s">
        <v>866</v>
      </c>
      <c r="B1014" s="388"/>
      <c r="C1014" s="385"/>
      <c r="D1014" s="243">
        <f>SUM(D1015:D1018)</f>
        <v>1000</v>
      </c>
      <c r="E1014" s="386"/>
      <c r="F1014" s="387"/>
    </row>
    <row r="1015" s="374" customFormat="1" ht="24.95" customHeight="1" spans="1:6">
      <c r="A1015" s="384" t="s">
        <v>867</v>
      </c>
      <c r="B1015" s="388"/>
      <c r="C1015" s="385"/>
      <c r="D1015" s="243">
        <v>0</v>
      </c>
      <c r="E1015" s="386"/>
      <c r="F1015" s="387"/>
    </row>
    <row r="1016" s="374" customFormat="1" ht="24.95" customHeight="1" spans="1:6">
      <c r="A1016" s="384" t="s">
        <v>868</v>
      </c>
      <c r="B1016" s="388"/>
      <c r="C1016" s="385"/>
      <c r="D1016" s="243">
        <v>1000</v>
      </c>
      <c r="E1016" s="386"/>
      <c r="F1016" s="387"/>
    </row>
    <row r="1017" s="374" customFormat="1" ht="24.95" customHeight="1" spans="1:6">
      <c r="A1017" s="384" t="s">
        <v>869</v>
      </c>
      <c r="B1017" s="388"/>
      <c r="C1017" s="385"/>
      <c r="D1017" s="243">
        <v>0</v>
      </c>
      <c r="E1017" s="386"/>
      <c r="F1017" s="387"/>
    </row>
    <row r="1018" s="374" customFormat="1" ht="24.95" customHeight="1" spans="1:6">
      <c r="A1018" s="384" t="s">
        <v>870</v>
      </c>
      <c r="B1018" s="388"/>
      <c r="C1018" s="385"/>
      <c r="D1018" s="243">
        <v>0</v>
      </c>
      <c r="E1018" s="386"/>
      <c r="F1018" s="387"/>
    </row>
    <row r="1019" s="374" customFormat="1" ht="24.95" customHeight="1" spans="1:6">
      <c r="A1019" s="384" t="s">
        <v>871</v>
      </c>
      <c r="B1019" s="388"/>
      <c r="C1019" s="385"/>
      <c r="D1019" s="243">
        <f>SUM(D1020:D1021)</f>
        <v>0</v>
      </c>
      <c r="E1019" s="386"/>
      <c r="F1019" s="387"/>
    </row>
    <row r="1020" s="374" customFormat="1" ht="24.95" customHeight="1" spans="1:6">
      <c r="A1020" s="384" t="s">
        <v>872</v>
      </c>
      <c r="B1020" s="388"/>
      <c r="C1020" s="385"/>
      <c r="D1020" s="243">
        <v>0</v>
      </c>
      <c r="E1020" s="386"/>
      <c r="F1020" s="387"/>
    </row>
    <row r="1021" s="374" customFormat="1" ht="24.95" customHeight="1" spans="1:6">
      <c r="A1021" s="384" t="s">
        <v>873</v>
      </c>
      <c r="B1021" s="388"/>
      <c r="C1021" s="385"/>
      <c r="D1021" s="243">
        <v>0</v>
      </c>
      <c r="E1021" s="386"/>
      <c r="F1021" s="387"/>
    </row>
    <row r="1022" s="374" customFormat="1" ht="24.95" customHeight="1" spans="1:6">
      <c r="A1022" s="384" t="s">
        <v>874</v>
      </c>
      <c r="B1022" s="388"/>
      <c r="C1022" s="385">
        <v>1327</v>
      </c>
      <c r="D1022" s="243">
        <f>SUM(D1023,D1033,D1049,D1054,D1065,D1072,D1080)</f>
        <v>1327</v>
      </c>
      <c r="E1022" s="386">
        <v>1</v>
      </c>
      <c r="F1022" s="387"/>
    </row>
    <row r="1023" s="374" customFormat="1" ht="24.95" customHeight="1" spans="1:6">
      <c r="A1023" s="384" t="s">
        <v>875</v>
      </c>
      <c r="B1023" s="388"/>
      <c r="C1023" s="385"/>
      <c r="D1023" s="243">
        <f>SUM(D1024:D1032)</f>
        <v>0</v>
      </c>
      <c r="E1023" s="386"/>
      <c r="F1023" s="387"/>
    </row>
    <row r="1024" s="374" customFormat="1" ht="24.95" customHeight="1" spans="1:6">
      <c r="A1024" s="384" t="s">
        <v>96</v>
      </c>
      <c r="B1024" s="388"/>
      <c r="C1024" s="385"/>
      <c r="D1024" s="243">
        <v>0</v>
      </c>
      <c r="E1024" s="386"/>
      <c r="F1024" s="387"/>
    </row>
    <row r="1025" s="374" customFormat="1" ht="24.95" customHeight="1" spans="1:6">
      <c r="A1025" s="384" t="s">
        <v>97</v>
      </c>
      <c r="B1025" s="388"/>
      <c r="C1025" s="385"/>
      <c r="D1025" s="243">
        <v>0</v>
      </c>
      <c r="E1025" s="386"/>
      <c r="F1025" s="387"/>
    </row>
    <row r="1026" s="374" customFormat="1" ht="24.95" customHeight="1" spans="1:6">
      <c r="A1026" s="384" t="s">
        <v>98</v>
      </c>
      <c r="B1026" s="388"/>
      <c r="C1026" s="385"/>
      <c r="D1026" s="243">
        <v>0</v>
      </c>
      <c r="E1026" s="386"/>
      <c r="F1026" s="387"/>
    </row>
    <row r="1027" s="374" customFormat="1" ht="24.95" customHeight="1" spans="1:6">
      <c r="A1027" s="384" t="s">
        <v>876</v>
      </c>
      <c r="B1027" s="388"/>
      <c r="C1027" s="385"/>
      <c r="D1027" s="243">
        <v>0</v>
      </c>
      <c r="E1027" s="386"/>
      <c r="F1027" s="387"/>
    </row>
    <row r="1028" s="374" customFormat="1" ht="24.95" customHeight="1" spans="1:6">
      <c r="A1028" s="384" t="s">
        <v>877</v>
      </c>
      <c r="B1028" s="388"/>
      <c r="C1028" s="385"/>
      <c r="D1028" s="243">
        <v>0</v>
      </c>
      <c r="E1028" s="386"/>
      <c r="F1028" s="387"/>
    </row>
    <row r="1029" s="374" customFormat="1" ht="24.95" customHeight="1" spans="1:6">
      <c r="A1029" s="384" t="s">
        <v>878</v>
      </c>
      <c r="B1029" s="388"/>
      <c r="C1029" s="385"/>
      <c r="D1029" s="243">
        <v>0</v>
      </c>
      <c r="E1029" s="386"/>
      <c r="F1029" s="387"/>
    </row>
    <row r="1030" s="374" customFormat="1" ht="24.95" customHeight="1" spans="1:6">
      <c r="A1030" s="384" t="s">
        <v>879</v>
      </c>
      <c r="B1030" s="388"/>
      <c r="C1030" s="385"/>
      <c r="D1030" s="243">
        <v>0</v>
      </c>
      <c r="E1030" s="386"/>
      <c r="F1030" s="387"/>
    </row>
    <row r="1031" s="374" customFormat="1" ht="24.95" customHeight="1" spans="1:6">
      <c r="A1031" s="384" t="s">
        <v>880</v>
      </c>
      <c r="B1031" s="388"/>
      <c r="C1031" s="385"/>
      <c r="D1031" s="243">
        <v>0</v>
      </c>
      <c r="E1031" s="386"/>
      <c r="F1031" s="387"/>
    </row>
    <row r="1032" s="374" customFormat="1" ht="24.95" customHeight="1" spans="1:6">
      <c r="A1032" s="384" t="s">
        <v>881</v>
      </c>
      <c r="B1032" s="389"/>
      <c r="C1032" s="385"/>
      <c r="D1032" s="243">
        <v>0</v>
      </c>
      <c r="E1032" s="386"/>
      <c r="F1032" s="387"/>
    </row>
    <row r="1033" s="374" customFormat="1" ht="24.95" customHeight="1" spans="1:6">
      <c r="A1033" s="384" t="s">
        <v>882</v>
      </c>
      <c r="B1033" s="388"/>
      <c r="C1033" s="385"/>
      <c r="D1033" s="243">
        <f>SUM(D1034:D1048)</f>
        <v>60</v>
      </c>
      <c r="E1033" s="386"/>
      <c r="F1033" s="387"/>
    </row>
    <row r="1034" s="374" customFormat="1" ht="24.95" customHeight="1" spans="1:6">
      <c r="A1034" s="384" t="s">
        <v>96</v>
      </c>
      <c r="B1034" s="388"/>
      <c r="C1034" s="385"/>
      <c r="D1034" s="243">
        <v>0</v>
      </c>
      <c r="E1034" s="386"/>
      <c r="F1034" s="387"/>
    </row>
    <row r="1035" s="374" customFormat="1" ht="24.95" customHeight="1" spans="1:6">
      <c r="A1035" s="384" t="s">
        <v>97</v>
      </c>
      <c r="B1035" s="388"/>
      <c r="C1035" s="385"/>
      <c r="D1035" s="243">
        <v>0</v>
      </c>
      <c r="E1035" s="386"/>
      <c r="F1035" s="387"/>
    </row>
    <row r="1036" s="374" customFormat="1" ht="24.95" customHeight="1" spans="1:6">
      <c r="A1036" s="384" t="s">
        <v>98</v>
      </c>
      <c r="B1036" s="388"/>
      <c r="C1036" s="385"/>
      <c r="D1036" s="243">
        <v>0</v>
      </c>
      <c r="E1036" s="386"/>
      <c r="F1036" s="387"/>
    </row>
    <row r="1037" s="374" customFormat="1" ht="24.95" customHeight="1" spans="1:6">
      <c r="A1037" s="384" t="s">
        <v>883</v>
      </c>
      <c r="B1037" s="388"/>
      <c r="C1037" s="385"/>
      <c r="D1037" s="243">
        <v>0</v>
      </c>
      <c r="E1037" s="386"/>
      <c r="F1037" s="387"/>
    </row>
    <row r="1038" s="374" customFormat="1" ht="24.95" customHeight="1" spans="1:6">
      <c r="A1038" s="384" t="s">
        <v>884</v>
      </c>
      <c r="B1038" s="388"/>
      <c r="C1038" s="385"/>
      <c r="D1038" s="243">
        <v>0</v>
      </c>
      <c r="E1038" s="386"/>
      <c r="F1038" s="387"/>
    </row>
    <row r="1039" s="374" customFormat="1" ht="24.95" customHeight="1" spans="1:6">
      <c r="A1039" s="384" t="s">
        <v>885</v>
      </c>
      <c r="B1039" s="388"/>
      <c r="C1039" s="385"/>
      <c r="D1039" s="243">
        <v>0</v>
      </c>
      <c r="E1039" s="386"/>
      <c r="F1039" s="387"/>
    </row>
    <row r="1040" s="374" customFormat="1" ht="24.95" customHeight="1" spans="1:6">
      <c r="A1040" s="384" t="s">
        <v>886</v>
      </c>
      <c r="B1040" s="388"/>
      <c r="C1040" s="385"/>
      <c r="D1040" s="243">
        <v>0</v>
      </c>
      <c r="E1040" s="386"/>
      <c r="F1040" s="387"/>
    </row>
    <row r="1041" s="374" customFormat="1" ht="24.95" customHeight="1" spans="1:6">
      <c r="A1041" s="384" t="s">
        <v>887</v>
      </c>
      <c r="B1041" s="388"/>
      <c r="C1041" s="385"/>
      <c r="D1041" s="243">
        <v>0</v>
      </c>
      <c r="E1041" s="386"/>
      <c r="F1041" s="387"/>
    </row>
    <row r="1042" s="374" customFormat="1" ht="24.95" customHeight="1" spans="1:6">
      <c r="A1042" s="384" t="s">
        <v>888</v>
      </c>
      <c r="B1042" s="389"/>
      <c r="C1042" s="385"/>
      <c r="D1042" s="243">
        <v>0</v>
      </c>
      <c r="E1042" s="386"/>
      <c r="F1042" s="387"/>
    </row>
    <row r="1043" s="374" customFormat="1" ht="24.95" customHeight="1" spans="1:6">
      <c r="A1043" s="384" t="s">
        <v>889</v>
      </c>
      <c r="B1043" s="388"/>
      <c r="C1043" s="385"/>
      <c r="D1043" s="243">
        <v>0</v>
      </c>
      <c r="E1043" s="386"/>
      <c r="F1043" s="387"/>
    </row>
    <row r="1044" s="374" customFormat="1" ht="24.95" customHeight="1" spans="1:6">
      <c r="A1044" s="384" t="s">
        <v>890</v>
      </c>
      <c r="B1044" s="388"/>
      <c r="C1044" s="385"/>
      <c r="D1044" s="243">
        <v>0</v>
      </c>
      <c r="E1044" s="386"/>
      <c r="F1044" s="387"/>
    </row>
    <row r="1045" s="374" customFormat="1" ht="24.95" customHeight="1" spans="1:6">
      <c r="A1045" s="384" t="s">
        <v>891</v>
      </c>
      <c r="B1045" s="388"/>
      <c r="C1045" s="385"/>
      <c r="D1045" s="243">
        <v>0</v>
      </c>
      <c r="E1045" s="386"/>
      <c r="F1045" s="387"/>
    </row>
    <row r="1046" s="374" customFormat="1" ht="24.95" customHeight="1" spans="1:6">
      <c r="A1046" s="384" t="s">
        <v>892</v>
      </c>
      <c r="B1046" s="388"/>
      <c r="C1046" s="385"/>
      <c r="D1046" s="243">
        <v>0</v>
      </c>
      <c r="E1046" s="386"/>
      <c r="F1046" s="387"/>
    </row>
    <row r="1047" s="374" customFormat="1" ht="24.95" customHeight="1" spans="1:6">
      <c r="A1047" s="384" t="s">
        <v>893</v>
      </c>
      <c r="B1047" s="388"/>
      <c r="C1047" s="385"/>
      <c r="D1047" s="243">
        <v>0</v>
      </c>
      <c r="E1047" s="386"/>
      <c r="F1047" s="387"/>
    </row>
    <row r="1048" s="374" customFormat="1" ht="24.95" customHeight="1" spans="1:6">
      <c r="A1048" s="384" t="s">
        <v>894</v>
      </c>
      <c r="B1048" s="388"/>
      <c r="C1048" s="385"/>
      <c r="D1048" s="243">
        <v>60</v>
      </c>
      <c r="E1048" s="386"/>
      <c r="F1048" s="387"/>
    </row>
    <row r="1049" s="374" customFormat="1" ht="24.95" customHeight="1" spans="1:6">
      <c r="A1049" s="384" t="s">
        <v>895</v>
      </c>
      <c r="B1049" s="388"/>
      <c r="C1049" s="385"/>
      <c r="D1049" s="243">
        <f>SUM(D1050:D1053)</f>
        <v>0</v>
      </c>
      <c r="E1049" s="386"/>
      <c r="F1049" s="387"/>
    </row>
    <row r="1050" s="374" customFormat="1" ht="24.95" customHeight="1" spans="1:6">
      <c r="A1050" s="384" t="s">
        <v>96</v>
      </c>
      <c r="B1050" s="388"/>
      <c r="C1050" s="385"/>
      <c r="D1050" s="243">
        <v>0</v>
      </c>
      <c r="E1050" s="386"/>
      <c r="F1050" s="387"/>
    </row>
    <row r="1051" s="374" customFormat="1" ht="24.95" customHeight="1" spans="1:6">
      <c r="A1051" s="384" t="s">
        <v>97</v>
      </c>
      <c r="B1051" s="388"/>
      <c r="C1051" s="385"/>
      <c r="D1051" s="243">
        <v>0</v>
      </c>
      <c r="E1051" s="386"/>
      <c r="F1051" s="387"/>
    </row>
    <row r="1052" s="374" customFormat="1" ht="24.95" customHeight="1" spans="1:6">
      <c r="A1052" s="384" t="s">
        <v>98</v>
      </c>
      <c r="B1052" s="388"/>
      <c r="C1052" s="385"/>
      <c r="D1052" s="243">
        <v>0</v>
      </c>
      <c r="E1052" s="386"/>
      <c r="F1052" s="387"/>
    </row>
    <row r="1053" s="374" customFormat="1" ht="24.95" customHeight="1" spans="1:6">
      <c r="A1053" s="384" t="s">
        <v>896</v>
      </c>
      <c r="B1053" s="388"/>
      <c r="C1053" s="385"/>
      <c r="D1053" s="243">
        <v>0</v>
      </c>
      <c r="E1053" s="386"/>
      <c r="F1053" s="387"/>
    </row>
    <row r="1054" s="374" customFormat="1" ht="24.95" customHeight="1" spans="1:6">
      <c r="A1054" s="384" t="s">
        <v>897</v>
      </c>
      <c r="B1054" s="388"/>
      <c r="C1054" s="385"/>
      <c r="D1054" s="243">
        <f>SUM(D1055:D1064)</f>
        <v>193</v>
      </c>
      <c r="E1054" s="386"/>
      <c r="F1054" s="387"/>
    </row>
    <row r="1055" s="374" customFormat="1" ht="24.95" customHeight="1" spans="1:6">
      <c r="A1055" s="384" t="s">
        <v>96</v>
      </c>
      <c r="B1055" s="388"/>
      <c r="C1055" s="385"/>
      <c r="D1055" s="243">
        <v>0</v>
      </c>
      <c r="E1055" s="386"/>
      <c r="F1055" s="387"/>
    </row>
    <row r="1056" s="374" customFormat="1" ht="24.95" customHeight="1" spans="1:6">
      <c r="A1056" s="384" t="s">
        <v>97</v>
      </c>
      <c r="B1056" s="388"/>
      <c r="C1056" s="385"/>
      <c r="D1056" s="243">
        <v>0</v>
      </c>
      <c r="E1056" s="386"/>
      <c r="F1056" s="387"/>
    </row>
    <row r="1057" s="374" customFormat="1" ht="24.95" customHeight="1" spans="1:6">
      <c r="A1057" s="384" t="s">
        <v>98</v>
      </c>
      <c r="B1057" s="388"/>
      <c r="C1057" s="385"/>
      <c r="D1057" s="243">
        <v>0</v>
      </c>
      <c r="E1057" s="386"/>
      <c r="F1057" s="387"/>
    </row>
    <row r="1058" s="374" customFormat="1" ht="24.95" customHeight="1" spans="1:6">
      <c r="A1058" s="384" t="s">
        <v>898</v>
      </c>
      <c r="B1058" s="388"/>
      <c r="C1058" s="385"/>
      <c r="D1058" s="243">
        <v>0</v>
      </c>
      <c r="E1058" s="386"/>
      <c r="F1058" s="387"/>
    </row>
    <row r="1059" s="374" customFormat="1" ht="24.95" customHeight="1" spans="1:6">
      <c r="A1059" s="384" t="s">
        <v>899</v>
      </c>
      <c r="B1059" s="388"/>
      <c r="C1059" s="385"/>
      <c r="D1059" s="243">
        <v>0</v>
      </c>
      <c r="E1059" s="386"/>
      <c r="F1059" s="387"/>
    </row>
    <row r="1060" s="374" customFormat="1" ht="24.95" customHeight="1" spans="1:6">
      <c r="A1060" s="384" t="s">
        <v>900</v>
      </c>
      <c r="B1060" s="388"/>
      <c r="C1060" s="385"/>
      <c r="D1060" s="243">
        <v>0</v>
      </c>
      <c r="E1060" s="386"/>
      <c r="F1060" s="387"/>
    </row>
    <row r="1061" s="374" customFormat="1" ht="24.95" customHeight="1" spans="1:6">
      <c r="A1061" s="384" t="s">
        <v>901</v>
      </c>
      <c r="B1061" s="388"/>
      <c r="C1061" s="385"/>
      <c r="D1061" s="243">
        <v>0</v>
      </c>
      <c r="E1061" s="386"/>
      <c r="F1061" s="387"/>
    </row>
    <row r="1062" s="374" customFormat="1" ht="24.95" customHeight="1" spans="1:6">
      <c r="A1062" s="384" t="s">
        <v>902</v>
      </c>
      <c r="B1062" s="388"/>
      <c r="C1062" s="385"/>
      <c r="D1062" s="243">
        <v>193</v>
      </c>
      <c r="E1062" s="386"/>
      <c r="F1062" s="387"/>
    </row>
    <row r="1063" s="374" customFormat="1" ht="24.95" customHeight="1" spans="1:6">
      <c r="A1063" s="384" t="s">
        <v>105</v>
      </c>
      <c r="B1063" s="388"/>
      <c r="C1063" s="385"/>
      <c r="D1063" s="243">
        <v>0</v>
      </c>
      <c r="E1063" s="386"/>
      <c r="F1063" s="387"/>
    </row>
    <row r="1064" s="374" customFormat="1" ht="24.95" customHeight="1" spans="1:6">
      <c r="A1064" s="384" t="s">
        <v>903</v>
      </c>
      <c r="B1064" s="388"/>
      <c r="C1064" s="385"/>
      <c r="D1064" s="243">
        <v>0</v>
      </c>
      <c r="E1064" s="386"/>
      <c r="F1064" s="387"/>
    </row>
    <row r="1065" s="374" customFormat="1" ht="24.95" customHeight="1" spans="1:6">
      <c r="A1065" s="384" t="s">
        <v>904</v>
      </c>
      <c r="B1065" s="388"/>
      <c r="C1065" s="385"/>
      <c r="D1065" s="243">
        <f>SUM(D1066:D1071)</f>
        <v>0</v>
      </c>
      <c r="E1065" s="386"/>
      <c r="F1065" s="387"/>
    </row>
    <row r="1066" s="374" customFormat="1" ht="24.95" customHeight="1" spans="1:6">
      <c r="A1066" s="384" t="s">
        <v>96</v>
      </c>
      <c r="B1066" s="388"/>
      <c r="C1066" s="385"/>
      <c r="D1066" s="243">
        <v>0</v>
      </c>
      <c r="E1066" s="386"/>
      <c r="F1066" s="387"/>
    </row>
    <row r="1067" s="374" customFormat="1" ht="24.95" customHeight="1" spans="1:6">
      <c r="A1067" s="384" t="s">
        <v>97</v>
      </c>
      <c r="B1067" s="388"/>
      <c r="C1067" s="385"/>
      <c r="D1067" s="243">
        <v>0</v>
      </c>
      <c r="E1067" s="386"/>
      <c r="F1067" s="387"/>
    </row>
    <row r="1068" s="374" customFormat="1" ht="24.95" customHeight="1" spans="1:6">
      <c r="A1068" s="384" t="s">
        <v>98</v>
      </c>
      <c r="B1068" s="388"/>
      <c r="C1068" s="385"/>
      <c r="D1068" s="243">
        <v>0</v>
      </c>
      <c r="E1068" s="386"/>
      <c r="F1068" s="387"/>
    </row>
    <row r="1069" s="374" customFormat="1" ht="24.95" customHeight="1" spans="1:6">
      <c r="A1069" s="384" t="s">
        <v>905</v>
      </c>
      <c r="B1069" s="388"/>
      <c r="C1069" s="385"/>
      <c r="D1069" s="243">
        <v>0</v>
      </c>
      <c r="E1069" s="386"/>
      <c r="F1069" s="387"/>
    </row>
    <row r="1070" s="374" customFormat="1" ht="24.95" customHeight="1" spans="1:6">
      <c r="A1070" s="384" t="s">
        <v>906</v>
      </c>
      <c r="B1070" s="388"/>
      <c r="C1070" s="385"/>
      <c r="D1070" s="243">
        <v>0</v>
      </c>
      <c r="E1070" s="386"/>
      <c r="F1070" s="387"/>
    </row>
    <row r="1071" s="374" customFormat="1" ht="24.95" customHeight="1" spans="1:6">
      <c r="A1071" s="384" t="s">
        <v>907</v>
      </c>
      <c r="B1071" s="388"/>
      <c r="C1071" s="385"/>
      <c r="D1071" s="243">
        <v>0</v>
      </c>
      <c r="E1071" s="386"/>
      <c r="F1071" s="387"/>
    </row>
    <row r="1072" s="374" customFormat="1" ht="24.95" customHeight="1" spans="1:6">
      <c r="A1072" s="384" t="s">
        <v>908</v>
      </c>
      <c r="B1072" s="388"/>
      <c r="C1072" s="385"/>
      <c r="D1072" s="243">
        <f>SUM(D1073:D1079)</f>
        <v>1074</v>
      </c>
      <c r="E1072" s="386"/>
      <c r="F1072" s="387"/>
    </row>
    <row r="1073" s="374" customFormat="1" ht="24.95" customHeight="1" spans="1:6">
      <c r="A1073" s="384" t="s">
        <v>96</v>
      </c>
      <c r="B1073" s="388"/>
      <c r="C1073" s="385"/>
      <c r="D1073" s="243">
        <v>0</v>
      </c>
      <c r="E1073" s="386"/>
      <c r="F1073" s="387"/>
    </row>
    <row r="1074" s="374" customFormat="1" ht="24.95" customHeight="1" spans="1:6">
      <c r="A1074" s="384" t="s">
        <v>97</v>
      </c>
      <c r="B1074" s="388"/>
      <c r="C1074" s="385"/>
      <c r="D1074" s="243">
        <v>0</v>
      </c>
      <c r="E1074" s="386"/>
      <c r="F1074" s="387"/>
    </row>
    <row r="1075" s="374" customFormat="1" ht="24.95" customHeight="1" spans="1:6">
      <c r="A1075" s="384" t="s">
        <v>98</v>
      </c>
      <c r="B1075" s="388"/>
      <c r="C1075" s="385"/>
      <c r="D1075" s="243">
        <v>0</v>
      </c>
      <c r="E1075" s="386"/>
      <c r="F1075" s="387"/>
    </row>
    <row r="1076" s="374" customFormat="1" ht="24.95" customHeight="1" spans="1:6">
      <c r="A1076" s="384" t="s">
        <v>909</v>
      </c>
      <c r="B1076" s="388"/>
      <c r="C1076" s="385"/>
      <c r="D1076" s="243">
        <v>0</v>
      </c>
      <c r="E1076" s="386"/>
      <c r="F1076" s="387"/>
    </row>
    <row r="1077" s="374" customFormat="1" ht="24.95" customHeight="1" spans="1:6">
      <c r="A1077" s="384" t="s">
        <v>910</v>
      </c>
      <c r="B1077" s="388"/>
      <c r="C1077" s="385"/>
      <c r="D1077" s="243">
        <v>1024</v>
      </c>
      <c r="E1077" s="386"/>
      <c r="F1077" s="387"/>
    </row>
    <row r="1078" s="374" customFormat="1" ht="24.95" customHeight="1" spans="1:6">
      <c r="A1078" s="384" t="s">
        <v>911</v>
      </c>
      <c r="B1078" s="388"/>
      <c r="C1078" s="385"/>
      <c r="D1078" s="243">
        <v>0</v>
      </c>
      <c r="E1078" s="386"/>
      <c r="F1078" s="387"/>
    </row>
    <row r="1079" s="374" customFormat="1" ht="24.95" customHeight="1" spans="1:6">
      <c r="A1079" s="384" t="s">
        <v>912</v>
      </c>
      <c r="B1079" s="388"/>
      <c r="C1079" s="385"/>
      <c r="D1079" s="243">
        <v>50</v>
      </c>
      <c r="E1079" s="386"/>
      <c r="F1079" s="387"/>
    </row>
    <row r="1080" s="374" customFormat="1" ht="24.95" customHeight="1" spans="1:6">
      <c r="A1080" s="384" t="s">
        <v>913</v>
      </c>
      <c r="B1080" s="388"/>
      <c r="C1080" s="385"/>
      <c r="D1080" s="243">
        <f>SUM(D1081:D1085)</f>
        <v>0</v>
      </c>
      <c r="E1080" s="386"/>
      <c r="F1080" s="387"/>
    </row>
    <row r="1081" s="374" customFormat="1" ht="24.95" customHeight="1" spans="1:6">
      <c r="A1081" s="384" t="s">
        <v>914</v>
      </c>
      <c r="B1081" s="388"/>
      <c r="C1081" s="385"/>
      <c r="D1081" s="243">
        <v>0</v>
      </c>
      <c r="E1081" s="386"/>
      <c r="F1081" s="387"/>
    </row>
    <row r="1082" s="374" customFormat="1" ht="24.95" customHeight="1" spans="1:6">
      <c r="A1082" s="384" t="s">
        <v>915</v>
      </c>
      <c r="B1082" s="388"/>
      <c r="C1082" s="385"/>
      <c r="D1082" s="243">
        <v>0</v>
      </c>
      <c r="E1082" s="386"/>
      <c r="F1082" s="387"/>
    </row>
    <row r="1083" s="374" customFormat="1" ht="24.95" customHeight="1" spans="1:6">
      <c r="A1083" s="384" t="s">
        <v>916</v>
      </c>
      <c r="B1083" s="388"/>
      <c r="C1083" s="385"/>
      <c r="D1083" s="243">
        <v>0</v>
      </c>
      <c r="E1083" s="386"/>
      <c r="F1083" s="387"/>
    </row>
    <row r="1084" s="374" customFormat="1" ht="24.95" customHeight="1" spans="1:6">
      <c r="A1084" s="384" t="s">
        <v>917</v>
      </c>
      <c r="B1084" s="388"/>
      <c r="C1084" s="385"/>
      <c r="D1084" s="243">
        <v>0</v>
      </c>
      <c r="E1084" s="386"/>
      <c r="F1084" s="387"/>
    </row>
    <row r="1085" s="374" customFormat="1" ht="24.95" customHeight="1" spans="1:6">
      <c r="A1085" s="384" t="s">
        <v>918</v>
      </c>
      <c r="B1085" s="388"/>
      <c r="C1085" s="385"/>
      <c r="D1085" s="243">
        <v>0</v>
      </c>
      <c r="E1085" s="386"/>
      <c r="F1085" s="387"/>
    </row>
    <row r="1086" s="374" customFormat="1" ht="24.95" customHeight="1" spans="1:6">
      <c r="A1086" s="384" t="s">
        <v>919</v>
      </c>
      <c r="B1086" s="388">
        <v>327</v>
      </c>
      <c r="C1086" s="385">
        <v>558</v>
      </c>
      <c r="D1086" s="243">
        <f>SUM(D1087,D1097,D1103)</f>
        <v>558</v>
      </c>
      <c r="E1086" s="386">
        <v>1</v>
      </c>
      <c r="F1086" s="387"/>
    </row>
    <row r="1087" s="374" customFormat="1" ht="24.95" customHeight="1" spans="1:6">
      <c r="A1087" s="384" t="s">
        <v>920</v>
      </c>
      <c r="B1087" s="388">
        <v>327</v>
      </c>
      <c r="C1087" s="385"/>
      <c r="D1087" s="243">
        <f>SUM(D1088:D1096)</f>
        <v>497</v>
      </c>
      <c r="E1087" s="386"/>
      <c r="F1087" s="387"/>
    </row>
    <row r="1088" s="374" customFormat="1" ht="24.95" customHeight="1" spans="1:6">
      <c r="A1088" s="384" t="s">
        <v>96</v>
      </c>
      <c r="B1088" s="388">
        <v>194</v>
      </c>
      <c r="C1088" s="385"/>
      <c r="D1088" s="243">
        <v>253</v>
      </c>
      <c r="E1088" s="386"/>
      <c r="F1088" s="387"/>
    </row>
    <row r="1089" s="374" customFormat="1" ht="24.95" customHeight="1" spans="1:6">
      <c r="A1089" s="384" t="s">
        <v>97</v>
      </c>
      <c r="B1089" s="388"/>
      <c r="C1089" s="385"/>
      <c r="D1089" s="243">
        <v>0</v>
      </c>
      <c r="E1089" s="386"/>
      <c r="F1089" s="387"/>
    </row>
    <row r="1090" s="374" customFormat="1" ht="24.95" customHeight="1" spans="1:6">
      <c r="A1090" s="384" t="s">
        <v>98</v>
      </c>
      <c r="B1090" s="388"/>
      <c r="C1090" s="385"/>
      <c r="D1090" s="243">
        <v>0</v>
      </c>
      <c r="E1090" s="386"/>
      <c r="F1090" s="387"/>
    </row>
    <row r="1091" s="374" customFormat="1" ht="24.95" customHeight="1" spans="1:6">
      <c r="A1091" s="384" t="s">
        <v>921</v>
      </c>
      <c r="B1091" s="388"/>
      <c r="C1091" s="385"/>
      <c r="D1091" s="243">
        <v>0</v>
      </c>
      <c r="E1091" s="386"/>
      <c r="F1091" s="387"/>
    </row>
    <row r="1092" s="374" customFormat="1" ht="24.95" customHeight="1" spans="1:6">
      <c r="A1092" s="384" t="s">
        <v>922</v>
      </c>
      <c r="B1092" s="388"/>
      <c r="C1092" s="385"/>
      <c r="D1092" s="243">
        <v>0</v>
      </c>
      <c r="E1092" s="386"/>
      <c r="F1092" s="387"/>
    </row>
    <row r="1093" s="374" customFormat="1" ht="24.95" customHeight="1" spans="1:6">
      <c r="A1093" s="384" t="s">
        <v>923</v>
      </c>
      <c r="B1093" s="388"/>
      <c r="C1093" s="385"/>
      <c r="D1093" s="243">
        <v>0</v>
      </c>
      <c r="E1093" s="386"/>
      <c r="F1093" s="387"/>
    </row>
    <row r="1094" s="374" customFormat="1" ht="24.95" customHeight="1" spans="1:6">
      <c r="A1094" s="384" t="s">
        <v>924</v>
      </c>
      <c r="B1094" s="388"/>
      <c r="C1094" s="385"/>
      <c r="D1094" s="243">
        <v>0</v>
      </c>
      <c r="E1094" s="386"/>
      <c r="F1094" s="387"/>
    </row>
    <row r="1095" s="374" customFormat="1" ht="24.95" customHeight="1" spans="1:6">
      <c r="A1095" s="384" t="s">
        <v>105</v>
      </c>
      <c r="B1095" s="388"/>
      <c r="C1095" s="385"/>
      <c r="D1095" s="243">
        <v>0</v>
      </c>
      <c r="E1095" s="386"/>
      <c r="F1095" s="387"/>
    </row>
    <row r="1096" s="374" customFormat="1" ht="24.95" customHeight="1" spans="1:6">
      <c r="A1096" s="384" t="s">
        <v>925</v>
      </c>
      <c r="B1096" s="388">
        <v>132</v>
      </c>
      <c r="C1096" s="385"/>
      <c r="D1096" s="243">
        <v>244</v>
      </c>
      <c r="E1096" s="386"/>
      <c r="F1096" s="387"/>
    </row>
    <row r="1097" s="374" customFormat="1" ht="24.95" customHeight="1" spans="1:6">
      <c r="A1097" s="384" t="s">
        <v>926</v>
      </c>
      <c r="B1097" s="388"/>
      <c r="C1097" s="385"/>
      <c r="D1097" s="243">
        <f>SUM(D1098:D1102)</f>
        <v>50</v>
      </c>
      <c r="E1097" s="386"/>
      <c r="F1097" s="387"/>
    </row>
    <row r="1098" s="374" customFormat="1" ht="24.95" customHeight="1" spans="1:6">
      <c r="A1098" s="384" t="s">
        <v>96</v>
      </c>
      <c r="B1098" s="388"/>
      <c r="C1098" s="385"/>
      <c r="D1098" s="243">
        <v>0</v>
      </c>
      <c r="E1098" s="386"/>
      <c r="F1098" s="387"/>
    </row>
    <row r="1099" s="374" customFormat="1" ht="24.95" customHeight="1" spans="1:6">
      <c r="A1099" s="384" t="s">
        <v>97</v>
      </c>
      <c r="B1099" s="389"/>
      <c r="C1099" s="385"/>
      <c r="D1099" s="243">
        <v>0</v>
      </c>
      <c r="E1099" s="386"/>
      <c r="F1099" s="387"/>
    </row>
    <row r="1100" s="374" customFormat="1" ht="24.95" customHeight="1" spans="1:6">
      <c r="A1100" s="384" t="s">
        <v>98</v>
      </c>
      <c r="B1100" s="389"/>
      <c r="C1100" s="385"/>
      <c r="D1100" s="243">
        <v>0</v>
      </c>
      <c r="E1100" s="386"/>
      <c r="F1100" s="387"/>
    </row>
    <row r="1101" s="374" customFormat="1" ht="24.95" customHeight="1" spans="1:6">
      <c r="A1101" s="384" t="s">
        <v>927</v>
      </c>
      <c r="B1101" s="389"/>
      <c r="C1101" s="385"/>
      <c r="D1101" s="243">
        <v>0</v>
      </c>
      <c r="E1101" s="386"/>
      <c r="F1101" s="387"/>
    </row>
    <row r="1102" s="374" customFormat="1" ht="24.95" customHeight="1" spans="1:6">
      <c r="A1102" s="384" t="s">
        <v>928</v>
      </c>
      <c r="B1102" s="388"/>
      <c r="C1102" s="385"/>
      <c r="D1102" s="243">
        <v>50</v>
      </c>
      <c r="E1102" s="386"/>
      <c r="F1102" s="387"/>
    </row>
    <row r="1103" s="374" customFormat="1" ht="24.95" customHeight="1" spans="1:6">
      <c r="A1103" s="384" t="s">
        <v>929</v>
      </c>
      <c r="B1103" s="388"/>
      <c r="C1103" s="385"/>
      <c r="D1103" s="243">
        <f>SUM(D1104:D1105)</f>
        <v>11</v>
      </c>
      <c r="E1103" s="386"/>
      <c r="F1103" s="387"/>
    </row>
    <row r="1104" s="374" customFormat="1" ht="24.95" customHeight="1" spans="1:6">
      <c r="A1104" s="384" t="s">
        <v>930</v>
      </c>
      <c r="B1104" s="388"/>
      <c r="C1104" s="385"/>
      <c r="D1104" s="243">
        <v>0</v>
      </c>
      <c r="E1104" s="386"/>
      <c r="F1104" s="387"/>
    </row>
    <row r="1105" s="374" customFormat="1" ht="24.95" customHeight="1" spans="1:6">
      <c r="A1105" s="384" t="s">
        <v>931</v>
      </c>
      <c r="B1105" s="388"/>
      <c r="C1105" s="385"/>
      <c r="D1105" s="243">
        <v>11</v>
      </c>
      <c r="E1105" s="386"/>
      <c r="F1105" s="387"/>
    </row>
    <row r="1106" s="374" customFormat="1" ht="24.95" customHeight="1" spans="1:6">
      <c r="A1106" s="384" t="s">
        <v>932</v>
      </c>
      <c r="B1106" s="388"/>
      <c r="C1106" s="385">
        <v>85</v>
      </c>
      <c r="D1106" s="243">
        <f>SUM(D1107,D1114,D1124,D1130,D1133)</f>
        <v>85</v>
      </c>
      <c r="E1106" s="386">
        <v>1</v>
      </c>
      <c r="F1106" s="387"/>
    </row>
    <row r="1107" s="374" customFormat="1" ht="24.95" customHeight="1" spans="1:6">
      <c r="A1107" s="384" t="s">
        <v>933</v>
      </c>
      <c r="B1107" s="388"/>
      <c r="C1107" s="385"/>
      <c r="D1107" s="243">
        <f>SUM(D1108:D1113)</f>
        <v>85</v>
      </c>
      <c r="E1107" s="386"/>
      <c r="F1107" s="387"/>
    </row>
    <row r="1108" s="374" customFormat="1" ht="24.95" customHeight="1" spans="1:6">
      <c r="A1108" s="384" t="s">
        <v>96</v>
      </c>
      <c r="B1108" s="388"/>
      <c r="C1108" s="385"/>
      <c r="D1108" s="243">
        <v>85</v>
      </c>
      <c r="E1108" s="386"/>
      <c r="F1108" s="387"/>
    </row>
    <row r="1109" s="374" customFormat="1" ht="24.95" customHeight="1" spans="1:6">
      <c r="A1109" s="384" t="s">
        <v>97</v>
      </c>
      <c r="B1109" s="389"/>
      <c r="C1109" s="385"/>
      <c r="D1109" s="243">
        <v>0</v>
      </c>
      <c r="E1109" s="386"/>
      <c r="F1109" s="387"/>
    </row>
    <row r="1110" s="374" customFormat="1" ht="24.95" customHeight="1" spans="1:6">
      <c r="A1110" s="384" t="s">
        <v>98</v>
      </c>
      <c r="B1110" s="388"/>
      <c r="C1110" s="385"/>
      <c r="D1110" s="243">
        <v>0</v>
      </c>
      <c r="E1110" s="386"/>
      <c r="F1110" s="387"/>
    </row>
    <row r="1111" s="374" customFormat="1" ht="24.95" customHeight="1" spans="1:6">
      <c r="A1111" s="384" t="s">
        <v>934</v>
      </c>
      <c r="B1111" s="388"/>
      <c r="C1111" s="385"/>
      <c r="D1111" s="243">
        <v>0</v>
      </c>
      <c r="E1111" s="386"/>
      <c r="F1111" s="387"/>
    </row>
    <row r="1112" s="374" customFormat="1" ht="24.95" customHeight="1" spans="1:6">
      <c r="A1112" s="384" t="s">
        <v>105</v>
      </c>
      <c r="B1112" s="388"/>
      <c r="C1112" s="385"/>
      <c r="D1112" s="243">
        <v>0</v>
      </c>
      <c r="E1112" s="386"/>
      <c r="F1112" s="387"/>
    </row>
    <row r="1113" s="374" customFormat="1" ht="24.95" customHeight="1" spans="1:6">
      <c r="A1113" s="384" t="s">
        <v>935</v>
      </c>
      <c r="B1113" s="388"/>
      <c r="C1113" s="385"/>
      <c r="D1113" s="243">
        <v>0</v>
      </c>
      <c r="E1113" s="386"/>
      <c r="F1113" s="387"/>
    </row>
    <row r="1114" s="374" customFormat="1" ht="24.95" customHeight="1" spans="1:6">
      <c r="A1114" s="384" t="s">
        <v>936</v>
      </c>
      <c r="B1114" s="388"/>
      <c r="C1114" s="385"/>
      <c r="D1114" s="243">
        <f>SUM(D1115:D1123)</f>
        <v>0</v>
      </c>
      <c r="E1114" s="386"/>
      <c r="F1114" s="387"/>
    </row>
    <row r="1115" s="374" customFormat="1" ht="24.95" customHeight="1" spans="1:6">
      <c r="A1115" s="384" t="s">
        <v>937</v>
      </c>
      <c r="B1115" s="388"/>
      <c r="C1115" s="385"/>
      <c r="D1115" s="243">
        <v>0</v>
      </c>
      <c r="E1115" s="386"/>
      <c r="F1115" s="387"/>
    </row>
    <row r="1116" s="374" customFormat="1" ht="24.95" customHeight="1" spans="1:6">
      <c r="A1116" s="384" t="s">
        <v>938</v>
      </c>
      <c r="B1116" s="388"/>
      <c r="C1116" s="385"/>
      <c r="D1116" s="243">
        <v>0</v>
      </c>
      <c r="E1116" s="386"/>
      <c r="F1116" s="387"/>
    </row>
    <row r="1117" s="374" customFormat="1" ht="24.95" customHeight="1" spans="1:6">
      <c r="A1117" s="384" t="s">
        <v>939</v>
      </c>
      <c r="B1117" s="388"/>
      <c r="C1117" s="385"/>
      <c r="D1117" s="243">
        <v>0</v>
      </c>
      <c r="E1117" s="386"/>
      <c r="F1117" s="387"/>
    </row>
    <row r="1118" s="374" customFormat="1" ht="24.95" customHeight="1" spans="1:6">
      <c r="A1118" s="384" t="s">
        <v>940</v>
      </c>
      <c r="B1118" s="388"/>
      <c r="C1118" s="385"/>
      <c r="D1118" s="243">
        <v>0</v>
      </c>
      <c r="E1118" s="386"/>
      <c r="F1118" s="387"/>
    </row>
    <row r="1119" s="374" customFormat="1" ht="24.95" customHeight="1" spans="1:6">
      <c r="A1119" s="384" t="s">
        <v>941</v>
      </c>
      <c r="B1119" s="388"/>
      <c r="C1119" s="385"/>
      <c r="D1119" s="243">
        <v>0</v>
      </c>
      <c r="E1119" s="386"/>
      <c r="F1119" s="387"/>
    </row>
    <row r="1120" s="374" customFormat="1" ht="24.95" customHeight="1" spans="1:6">
      <c r="A1120" s="384" t="s">
        <v>942</v>
      </c>
      <c r="B1120" s="388"/>
      <c r="C1120" s="385"/>
      <c r="D1120" s="243">
        <v>0</v>
      </c>
      <c r="E1120" s="386"/>
      <c r="F1120" s="387"/>
    </row>
    <row r="1121" s="374" customFormat="1" ht="24.95" customHeight="1" spans="1:6">
      <c r="A1121" s="384" t="s">
        <v>943</v>
      </c>
      <c r="B1121" s="388"/>
      <c r="C1121" s="385"/>
      <c r="D1121" s="243">
        <v>0</v>
      </c>
      <c r="E1121" s="386"/>
      <c r="F1121" s="387"/>
    </row>
    <row r="1122" s="374" customFormat="1" ht="24.95" customHeight="1" spans="1:6">
      <c r="A1122" s="384" t="s">
        <v>944</v>
      </c>
      <c r="B1122" s="388"/>
      <c r="C1122" s="385"/>
      <c r="D1122" s="243">
        <v>0</v>
      </c>
      <c r="E1122" s="386"/>
      <c r="F1122" s="387"/>
    </row>
    <row r="1123" s="374" customFormat="1" ht="24.95" customHeight="1" spans="1:6">
      <c r="A1123" s="384" t="s">
        <v>945</v>
      </c>
      <c r="B1123" s="388"/>
      <c r="C1123" s="385"/>
      <c r="D1123" s="243">
        <v>0</v>
      </c>
      <c r="E1123" s="386"/>
      <c r="F1123" s="387"/>
    </row>
    <row r="1124" s="374" customFormat="1" ht="24.95" customHeight="1" spans="1:6">
      <c r="A1124" s="384" t="s">
        <v>946</v>
      </c>
      <c r="B1124" s="388"/>
      <c r="C1124" s="385"/>
      <c r="D1124" s="243">
        <f>SUM(D1125:D1129)</f>
        <v>0</v>
      </c>
      <c r="E1124" s="386"/>
      <c r="F1124" s="387"/>
    </row>
    <row r="1125" s="374" customFormat="1" ht="24.95" customHeight="1" spans="1:6">
      <c r="A1125" s="384" t="s">
        <v>947</v>
      </c>
      <c r="B1125" s="388"/>
      <c r="C1125" s="385"/>
      <c r="D1125" s="243">
        <v>0</v>
      </c>
      <c r="E1125" s="386"/>
      <c r="F1125" s="387"/>
    </row>
    <row r="1126" s="374" customFormat="1" ht="24.95" customHeight="1" spans="1:6">
      <c r="A1126" s="384" t="s">
        <v>948</v>
      </c>
      <c r="B1126" s="388"/>
      <c r="C1126" s="385"/>
      <c r="D1126" s="243">
        <v>0</v>
      </c>
      <c r="E1126" s="386"/>
      <c r="F1126" s="387"/>
    </row>
    <row r="1127" s="374" customFormat="1" ht="24.95" customHeight="1" spans="1:6">
      <c r="A1127" s="384" t="s">
        <v>949</v>
      </c>
      <c r="B1127" s="388"/>
      <c r="C1127" s="385"/>
      <c r="D1127" s="243">
        <v>0</v>
      </c>
      <c r="E1127" s="386"/>
      <c r="F1127" s="387"/>
    </row>
    <row r="1128" s="374" customFormat="1" ht="24.95" customHeight="1" spans="1:6">
      <c r="A1128" s="384" t="s">
        <v>950</v>
      </c>
      <c r="B1128" s="388"/>
      <c r="C1128" s="385"/>
      <c r="D1128" s="243">
        <v>0</v>
      </c>
      <c r="E1128" s="386"/>
      <c r="F1128" s="387"/>
    </row>
    <row r="1129" s="374" customFormat="1" ht="24.95" customHeight="1" spans="1:6">
      <c r="A1129" s="384" t="s">
        <v>951</v>
      </c>
      <c r="B1129" s="388"/>
      <c r="C1129" s="385"/>
      <c r="D1129" s="243">
        <v>0</v>
      </c>
      <c r="E1129" s="386"/>
      <c r="F1129" s="387"/>
    </row>
    <row r="1130" s="374" customFormat="1" ht="24.95" customHeight="1" spans="1:6">
      <c r="A1130" s="384" t="s">
        <v>952</v>
      </c>
      <c r="B1130" s="388"/>
      <c r="C1130" s="385"/>
      <c r="D1130" s="243">
        <f>SUM(D1131:D1132)</f>
        <v>0</v>
      </c>
      <c r="E1130" s="386"/>
      <c r="F1130" s="387"/>
    </row>
    <row r="1131" s="374" customFormat="1" ht="24.95" customHeight="1" spans="1:6">
      <c r="A1131" s="384" t="s">
        <v>953</v>
      </c>
      <c r="B1131" s="388"/>
      <c r="C1131" s="385"/>
      <c r="D1131" s="243">
        <v>0</v>
      </c>
      <c r="E1131" s="386"/>
      <c r="F1131" s="387"/>
    </row>
    <row r="1132" s="374" customFormat="1" ht="24.95" customHeight="1" spans="1:6">
      <c r="A1132" s="384" t="s">
        <v>954</v>
      </c>
      <c r="B1132" s="388"/>
      <c r="C1132" s="385"/>
      <c r="D1132" s="243">
        <v>0</v>
      </c>
      <c r="E1132" s="386"/>
      <c r="F1132" s="387"/>
    </row>
    <row r="1133" s="374" customFormat="1" ht="24.95" customHeight="1" spans="1:6">
      <c r="A1133" s="384" t="s">
        <v>955</v>
      </c>
      <c r="B1133" s="388"/>
      <c r="C1133" s="385"/>
      <c r="D1133" s="243">
        <f>SUM(D1134:D1135)</f>
        <v>0</v>
      </c>
      <c r="E1133" s="386"/>
      <c r="F1133" s="387"/>
    </row>
    <row r="1134" s="374" customFormat="1" ht="24.95" customHeight="1" spans="1:6">
      <c r="A1134" s="384" t="s">
        <v>956</v>
      </c>
      <c r="B1134" s="388"/>
      <c r="C1134" s="385"/>
      <c r="D1134" s="243">
        <v>0</v>
      </c>
      <c r="E1134" s="386"/>
      <c r="F1134" s="387"/>
    </row>
    <row r="1135" s="374" customFormat="1" ht="24.95" customHeight="1" spans="1:6">
      <c r="A1135" s="384" t="s">
        <v>957</v>
      </c>
      <c r="B1135" s="388"/>
      <c r="C1135" s="385"/>
      <c r="D1135" s="243">
        <v>0</v>
      </c>
      <c r="E1135" s="386"/>
      <c r="F1135" s="387"/>
    </row>
    <row r="1136" s="374" customFormat="1" ht="24.95" customHeight="1" spans="1:6">
      <c r="A1136" s="384" t="s">
        <v>958</v>
      </c>
      <c r="B1136" s="388"/>
      <c r="C1136" s="385"/>
      <c r="D1136" s="243">
        <f>SUM(D1137:D1145)</f>
        <v>0</v>
      </c>
      <c r="E1136" s="386"/>
      <c r="F1136" s="387"/>
    </row>
    <row r="1137" s="374" customFormat="1" ht="24.95" customHeight="1" spans="1:6">
      <c r="A1137" s="384" t="s">
        <v>959</v>
      </c>
      <c r="B1137" s="388"/>
      <c r="C1137" s="385"/>
      <c r="D1137" s="243">
        <v>0</v>
      </c>
      <c r="E1137" s="386"/>
      <c r="F1137" s="387"/>
    </row>
    <row r="1138" s="374" customFormat="1" ht="24.95" customHeight="1" spans="1:6">
      <c r="A1138" s="384" t="s">
        <v>960</v>
      </c>
      <c r="B1138" s="388"/>
      <c r="C1138" s="385"/>
      <c r="D1138" s="243">
        <v>0</v>
      </c>
      <c r="E1138" s="386"/>
      <c r="F1138" s="387"/>
    </row>
    <row r="1139" s="374" customFormat="1" ht="24.95" customHeight="1" spans="1:6">
      <c r="A1139" s="384" t="s">
        <v>961</v>
      </c>
      <c r="B1139" s="388"/>
      <c r="C1139" s="385"/>
      <c r="D1139" s="243">
        <v>0</v>
      </c>
      <c r="E1139" s="386"/>
      <c r="F1139" s="387"/>
    </row>
    <row r="1140" s="374" customFormat="1" ht="24.95" customHeight="1" spans="1:6">
      <c r="A1140" s="384" t="s">
        <v>962</v>
      </c>
      <c r="B1140" s="388"/>
      <c r="C1140" s="385"/>
      <c r="D1140" s="243">
        <v>0</v>
      </c>
      <c r="E1140" s="386"/>
      <c r="F1140" s="387"/>
    </row>
    <row r="1141" s="374" customFormat="1" ht="24.95" customHeight="1" spans="1:6">
      <c r="A1141" s="384" t="s">
        <v>963</v>
      </c>
      <c r="B1141" s="388"/>
      <c r="C1141" s="385"/>
      <c r="D1141" s="243">
        <v>0</v>
      </c>
      <c r="E1141" s="386"/>
      <c r="F1141" s="387"/>
    </row>
    <row r="1142" s="374" customFormat="1" ht="24.95" customHeight="1" spans="1:6">
      <c r="A1142" s="384" t="s">
        <v>964</v>
      </c>
      <c r="B1142" s="388"/>
      <c r="C1142" s="385"/>
      <c r="D1142" s="243">
        <v>0</v>
      </c>
      <c r="E1142" s="386"/>
      <c r="F1142" s="387"/>
    </row>
    <row r="1143" s="374" customFormat="1" ht="24.95" customHeight="1" spans="1:6">
      <c r="A1143" s="384" t="s">
        <v>965</v>
      </c>
      <c r="B1143" s="388"/>
      <c r="C1143" s="385"/>
      <c r="D1143" s="243">
        <v>0</v>
      </c>
      <c r="E1143" s="386"/>
      <c r="F1143" s="387"/>
    </row>
    <row r="1144" s="374" customFormat="1" ht="24.95" customHeight="1" spans="1:6">
      <c r="A1144" s="384" t="s">
        <v>966</v>
      </c>
      <c r="B1144" s="388"/>
      <c r="C1144" s="385"/>
      <c r="D1144" s="243">
        <v>0</v>
      </c>
      <c r="E1144" s="386"/>
      <c r="F1144" s="387"/>
    </row>
    <row r="1145" s="374" customFormat="1" ht="24.95" customHeight="1" spans="1:6">
      <c r="A1145" s="384" t="s">
        <v>85</v>
      </c>
      <c r="B1145" s="388"/>
      <c r="C1145" s="385"/>
      <c r="D1145" s="243">
        <v>0</v>
      </c>
      <c r="E1145" s="386"/>
      <c r="F1145" s="387"/>
    </row>
    <row r="1146" s="374" customFormat="1" ht="24.95" customHeight="1" spans="1:6">
      <c r="A1146" s="384" t="s">
        <v>967</v>
      </c>
      <c r="B1146" s="388">
        <v>1426</v>
      </c>
      <c r="C1146" s="385">
        <v>20101</v>
      </c>
      <c r="D1146" s="243">
        <f>SUM(D1147,D1174,D1189)</f>
        <v>20101</v>
      </c>
      <c r="E1146" s="386">
        <v>1</v>
      </c>
      <c r="F1146" s="387"/>
    </row>
    <row r="1147" s="374" customFormat="1" ht="24.95" customHeight="1" spans="1:6">
      <c r="A1147" s="384" t="s">
        <v>968</v>
      </c>
      <c r="B1147" s="388">
        <v>1361</v>
      </c>
      <c r="C1147" s="385"/>
      <c r="D1147" s="243">
        <f>SUM(D1148:D1173)</f>
        <v>19998</v>
      </c>
      <c r="E1147" s="386"/>
      <c r="F1147" s="387"/>
    </row>
    <row r="1148" s="374" customFormat="1" ht="24.95" customHeight="1" spans="1:6">
      <c r="A1148" s="384" t="s">
        <v>96</v>
      </c>
      <c r="B1148" s="388">
        <v>815</v>
      </c>
      <c r="C1148" s="385"/>
      <c r="D1148" s="243">
        <v>1137</v>
      </c>
      <c r="E1148" s="386"/>
      <c r="F1148" s="387"/>
    </row>
    <row r="1149" s="374" customFormat="1" ht="24.95" customHeight="1" spans="1:6">
      <c r="A1149" s="384" t="s">
        <v>97</v>
      </c>
      <c r="B1149" s="388"/>
      <c r="C1149" s="385"/>
      <c r="D1149" s="243">
        <v>0</v>
      </c>
      <c r="E1149" s="386"/>
      <c r="F1149" s="387"/>
    </row>
    <row r="1150" s="374" customFormat="1" ht="24.95" customHeight="1" spans="1:6">
      <c r="A1150" s="384" t="s">
        <v>98</v>
      </c>
      <c r="B1150" s="388"/>
      <c r="C1150" s="385"/>
      <c r="D1150" s="243">
        <v>0</v>
      </c>
      <c r="E1150" s="386"/>
      <c r="F1150" s="387"/>
    </row>
    <row r="1151" s="374" customFormat="1" ht="24.95" customHeight="1" spans="1:6">
      <c r="A1151" s="384" t="s">
        <v>969</v>
      </c>
      <c r="B1151" s="388">
        <v>66</v>
      </c>
      <c r="C1151" s="385"/>
      <c r="D1151" s="243">
        <v>73</v>
      </c>
      <c r="E1151" s="386"/>
      <c r="F1151" s="387"/>
    </row>
    <row r="1152" s="374" customFormat="1" ht="24.95" customHeight="1" spans="1:6">
      <c r="A1152" s="384" t="s">
        <v>970</v>
      </c>
      <c r="B1152" s="388">
        <v>104</v>
      </c>
      <c r="C1152" s="385"/>
      <c r="D1152" s="243">
        <v>17561</v>
      </c>
      <c r="E1152" s="386"/>
      <c r="F1152" s="387"/>
    </row>
    <row r="1153" s="374" customFormat="1" ht="24.95" customHeight="1" spans="1:6">
      <c r="A1153" s="384" t="s">
        <v>971</v>
      </c>
      <c r="B1153" s="388"/>
      <c r="C1153" s="385"/>
      <c r="D1153" s="243">
        <v>0</v>
      </c>
      <c r="E1153" s="386"/>
      <c r="F1153" s="387"/>
    </row>
    <row r="1154" s="374" customFormat="1" ht="24.95" customHeight="1" spans="1:6">
      <c r="A1154" s="384" t="s">
        <v>972</v>
      </c>
      <c r="B1154" s="388">
        <v>67</v>
      </c>
      <c r="C1154" s="385"/>
      <c r="D1154" s="243">
        <v>67</v>
      </c>
      <c r="E1154" s="386"/>
      <c r="F1154" s="387"/>
    </row>
    <row r="1155" s="374" customFormat="1" ht="24.95" customHeight="1" spans="1:6">
      <c r="A1155" s="384" t="s">
        <v>973</v>
      </c>
      <c r="B1155" s="388">
        <v>65</v>
      </c>
      <c r="C1155" s="385"/>
      <c r="D1155" s="243">
        <v>65</v>
      </c>
      <c r="E1155" s="386"/>
      <c r="F1155" s="387"/>
    </row>
    <row r="1156" s="374" customFormat="1" ht="24.95" customHeight="1" spans="1:6">
      <c r="A1156" s="384" t="s">
        <v>974</v>
      </c>
      <c r="B1156" s="388">
        <v>32</v>
      </c>
      <c r="C1156" s="385"/>
      <c r="D1156" s="243">
        <v>32</v>
      </c>
      <c r="E1156" s="386"/>
      <c r="F1156" s="387"/>
    </row>
    <row r="1157" s="374" customFormat="1" ht="24.95" customHeight="1" spans="1:6">
      <c r="A1157" s="384" t="s">
        <v>975</v>
      </c>
      <c r="B1157" s="388">
        <v>109</v>
      </c>
      <c r="C1157" s="385"/>
      <c r="D1157" s="243">
        <v>0</v>
      </c>
      <c r="E1157" s="386"/>
      <c r="F1157" s="387"/>
    </row>
    <row r="1158" s="374" customFormat="1" ht="24.95" customHeight="1" spans="1:6">
      <c r="A1158" s="384" t="s">
        <v>976</v>
      </c>
      <c r="B1158" s="388">
        <v>65</v>
      </c>
      <c r="C1158" s="385"/>
      <c r="D1158" s="243">
        <v>65</v>
      </c>
      <c r="E1158" s="386"/>
      <c r="F1158" s="387"/>
    </row>
    <row r="1159" s="374" customFormat="1" ht="24.95" customHeight="1" spans="1:6">
      <c r="A1159" s="384" t="s">
        <v>977</v>
      </c>
      <c r="B1159" s="389"/>
      <c r="C1159" s="385"/>
      <c r="D1159" s="243">
        <v>0</v>
      </c>
      <c r="E1159" s="386"/>
      <c r="F1159" s="387"/>
    </row>
    <row r="1160" s="374" customFormat="1" ht="24.95" customHeight="1" spans="1:6">
      <c r="A1160" s="384" t="s">
        <v>978</v>
      </c>
      <c r="B1160" s="389"/>
      <c r="C1160" s="385"/>
      <c r="D1160" s="243">
        <v>0</v>
      </c>
      <c r="E1160" s="386"/>
      <c r="F1160" s="387"/>
    </row>
    <row r="1161" s="374" customFormat="1" ht="24.95" customHeight="1" spans="1:6">
      <c r="A1161" s="384" t="s">
        <v>979</v>
      </c>
      <c r="B1161" s="389"/>
      <c r="C1161" s="385"/>
      <c r="D1161" s="243">
        <v>0</v>
      </c>
      <c r="E1161" s="386"/>
      <c r="F1161" s="387"/>
    </row>
    <row r="1162" s="374" customFormat="1" ht="24.95" customHeight="1" spans="1:6">
      <c r="A1162" s="384" t="s">
        <v>980</v>
      </c>
      <c r="B1162" s="389"/>
      <c r="C1162" s="385"/>
      <c r="D1162" s="243">
        <v>0</v>
      </c>
      <c r="E1162" s="386"/>
      <c r="F1162" s="387"/>
    </row>
    <row r="1163" s="374" customFormat="1" ht="24.95" customHeight="1" spans="1:6">
      <c r="A1163" s="384" t="s">
        <v>981</v>
      </c>
      <c r="B1163" s="388"/>
      <c r="C1163" s="385"/>
      <c r="D1163" s="243">
        <v>0</v>
      </c>
      <c r="E1163" s="386"/>
      <c r="F1163" s="387"/>
    </row>
    <row r="1164" s="374" customFormat="1" ht="24.95" customHeight="1" spans="1:6">
      <c r="A1164" s="384" t="s">
        <v>982</v>
      </c>
      <c r="B1164" s="389"/>
      <c r="C1164" s="385"/>
      <c r="D1164" s="243">
        <v>0</v>
      </c>
      <c r="E1164" s="386"/>
      <c r="F1164" s="387"/>
    </row>
    <row r="1165" s="374" customFormat="1" ht="24.95" customHeight="1" spans="1:6">
      <c r="A1165" s="384" t="s">
        <v>983</v>
      </c>
      <c r="B1165" s="389"/>
      <c r="C1165" s="385"/>
      <c r="D1165" s="243">
        <v>0</v>
      </c>
      <c r="E1165" s="386"/>
      <c r="F1165" s="387"/>
    </row>
    <row r="1166" s="374" customFormat="1" ht="24.95" customHeight="1" spans="1:6">
      <c r="A1166" s="384" t="s">
        <v>984</v>
      </c>
      <c r="B1166" s="389"/>
      <c r="C1166" s="385"/>
      <c r="D1166" s="243">
        <v>0</v>
      </c>
      <c r="E1166" s="386"/>
      <c r="F1166" s="387"/>
    </row>
    <row r="1167" s="374" customFormat="1" ht="24.95" customHeight="1" spans="1:6">
      <c r="A1167" s="384" t="s">
        <v>985</v>
      </c>
      <c r="B1167" s="388"/>
      <c r="C1167" s="385"/>
      <c r="D1167" s="243">
        <v>0</v>
      </c>
      <c r="E1167" s="386"/>
      <c r="F1167" s="387"/>
    </row>
    <row r="1168" s="374" customFormat="1" ht="24.95" customHeight="1" spans="1:6">
      <c r="A1168" s="384" t="s">
        <v>986</v>
      </c>
      <c r="B1168" s="389"/>
      <c r="C1168" s="385"/>
      <c r="D1168" s="243">
        <v>0</v>
      </c>
      <c r="E1168" s="386"/>
      <c r="F1168" s="387"/>
    </row>
    <row r="1169" s="374" customFormat="1" ht="24.95" customHeight="1" spans="1:6">
      <c r="A1169" s="384" t="s">
        <v>987</v>
      </c>
      <c r="B1169" s="388"/>
      <c r="C1169" s="385"/>
      <c r="D1169" s="243">
        <v>0</v>
      </c>
      <c r="E1169" s="386"/>
      <c r="F1169" s="387"/>
    </row>
    <row r="1170" s="374" customFormat="1" ht="24.95" customHeight="1" spans="1:6">
      <c r="A1170" s="384" t="s">
        <v>988</v>
      </c>
      <c r="B1170" s="388"/>
      <c r="C1170" s="385"/>
      <c r="D1170" s="243">
        <v>0</v>
      </c>
      <c r="E1170" s="386"/>
      <c r="F1170" s="387"/>
    </row>
    <row r="1171" s="374" customFormat="1" ht="24.95" customHeight="1" spans="1:6">
      <c r="A1171" s="384" t="s">
        <v>989</v>
      </c>
      <c r="B1171" s="388"/>
      <c r="C1171" s="385"/>
      <c r="D1171" s="243">
        <v>0</v>
      </c>
      <c r="E1171" s="386"/>
      <c r="F1171" s="387"/>
    </row>
    <row r="1172" s="374" customFormat="1" ht="24.95" customHeight="1" spans="1:6">
      <c r="A1172" s="384" t="s">
        <v>105</v>
      </c>
      <c r="B1172" s="388"/>
      <c r="C1172" s="385"/>
      <c r="D1172" s="243">
        <v>686</v>
      </c>
      <c r="E1172" s="386"/>
      <c r="F1172" s="387"/>
    </row>
    <row r="1173" s="374" customFormat="1" ht="24.95" customHeight="1" spans="1:6">
      <c r="A1173" s="384" t="s">
        <v>990</v>
      </c>
      <c r="B1173" s="388">
        <v>39</v>
      </c>
      <c r="C1173" s="385"/>
      <c r="D1173" s="243">
        <v>312</v>
      </c>
      <c r="E1173" s="386"/>
      <c r="F1173" s="387"/>
    </row>
    <row r="1174" s="374" customFormat="1" ht="24.95" customHeight="1" spans="1:6">
      <c r="A1174" s="384" t="s">
        <v>991</v>
      </c>
      <c r="B1174" s="388">
        <v>65</v>
      </c>
      <c r="C1174" s="385"/>
      <c r="D1174" s="243">
        <f>SUM(D1175:D1188)</f>
        <v>79</v>
      </c>
      <c r="E1174" s="386"/>
      <c r="F1174" s="387"/>
    </row>
    <row r="1175" s="374" customFormat="1" ht="24.95" customHeight="1" spans="1:6">
      <c r="A1175" s="384" t="s">
        <v>96</v>
      </c>
      <c r="B1175" s="388"/>
      <c r="C1175" s="385"/>
      <c r="D1175" s="243">
        <v>0</v>
      </c>
      <c r="E1175" s="386"/>
      <c r="F1175" s="387"/>
    </row>
    <row r="1176" s="374" customFormat="1" ht="24.95" customHeight="1" spans="1:6">
      <c r="A1176" s="384" t="s">
        <v>97</v>
      </c>
      <c r="B1176" s="388"/>
      <c r="C1176" s="385"/>
      <c r="D1176" s="243">
        <v>0</v>
      </c>
      <c r="E1176" s="386"/>
      <c r="F1176" s="387"/>
    </row>
    <row r="1177" s="374" customFormat="1" ht="24.95" customHeight="1" spans="1:6">
      <c r="A1177" s="384" t="s">
        <v>98</v>
      </c>
      <c r="B1177" s="388"/>
      <c r="C1177" s="385"/>
      <c r="D1177" s="243">
        <v>0</v>
      </c>
      <c r="E1177" s="386"/>
      <c r="F1177" s="387"/>
    </row>
    <row r="1178" s="374" customFormat="1" ht="24.95" customHeight="1" spans="1:6">
      <c r="A1178" s="384" t="s">
        <v>992</v>
      </c>
      <c r="B1178" s="388">
        <v>65</v>
      </c>
      <c r="C1178" s="385"/>
      <c r="D1178" s="243">
        <v>74</v>
      </c>
      <c r="E1178" s="386"/>
      <c r="F1178" s="387"/>
    </row>
    <row r="1179" s="374" customFormat="1" ht="24.95" customHeight="1" spans="1:6">
      <c r="A1179" s="384" t="s">
        <v>993</v>
      </c>
      <c r="B1179" s="388"/>
      <c r="C1179" s="385"/>
      <c r="D1179" s="243">
        <v>5</v>
      </c>
      <c r="E1179" s="386"/>
      <c r="F1179" s="387"/>
    </row>
    <row r="1180" s="374" customFormat="1" ht="24.95" customHeight="1" spans="1:6">
      <c r="A1180" s="384" t="s">
        <v>994</v>
      </c>
      <c r="B1180" s="388"/>
      <c r="C1180" s="385"/>
      <c r="D1180" s="243">
        <v>0</v>
      </c>
      <c r="E1180" s="386"/>
      <c r="F1180" s="387"/>
    </row>
    <row r="1181" s="374" customFormat="1" ht="24.95" customHeight="1" spans="1:6">
      <c r="A1181" s="384" t="s">
        <v>995</v>
      </c>
      <c r="B1181" s="388"/>
      <c r="C1181" s="385"/>
      <c r="D1181" s="243">
        <v>0</v>
      </c>
      <c r="E1181" s="386"/>
      <c r="F1181" s="387"/>
    </row>
    <row r="1182" s="374" customFormat="1" ht="24.95" customHeight="1" spans="1:6">
      <c r="A1182" s="384" t="s">
        <v>996</v>
      </c>
      <c r="B1182" s="388"/>
      <c r="C1182" s="385"/>
      <c r="D1182" s="243">
        <v>0</v>
      </c>
      <c r="E1182" s="386"/>
      <c r="F1182" s="387"/>
    </row>
    <row r="1183" s="374" customFormat="1" ht="24.95" customHeight="1" spans="1:6">
      <c r="A1183" s="384" t="s">
        <v>997</v>
      </c>
      <c r="B1183" s="388"/>
      <c r="C1183" s="385"/>
      <c r="D1183" s="243">
        <v>0</v>
      </c>
      <c r="E1183" s="386"/>
      <c r="F1183" s="387"/>
    </row>
    <row r="1184" s="374" customFormat="1" ht="24.95" customHeight="1" spans="1:6">
      <c r="A1184" s="384" t="s">
        <v>998</v>
      </c>
      <c r="B1184" s="388"/>
      <c r="C1184" s="385"/>
      <c r="D1184" s="243">
        <v>0</v>
      </c>
      <c r="E1184" s="386"/>
      <c r="F1184" s="387"/>
    </row>
    <row r="1185" s="374" customFormat="1" ht="24.95" customHeight="1" spans="1:6">
      <c r="A1185" s="384" t="s">
        <v>999</v>
      </c>
      <c r="B1185" s="389"/>
      <c r="C1185" s="385"/>
      <c r="D1185" s="243">
        <v>0</v>
      </c>
      <c r="E1185" s="386"/>
      <c r="F1185" s="387"/>
    </row>
    <row r="1186" s="374" customFormat="1" ht="24.95" customHeight="1" spans="1:6">
      <c r="A1186" s="384" t="s">
        <v>1000</v>
      </c>
      <c r="B1186" s="389"/>
      <c r="C1186" s="385"/>
      <c r="D1186" s="243">
        <v>0</v>
      </c>
      <c r="E1186" s="386"/>
      <c r="F1186" s="387"/>
    </row>
    <row r="1187" s="374" customFormat="1" ht="24.95" customHeight="1" spans="1:6">
      <c r="A1187" s="384" t="s">
        <v>1001</v>
      </c>
      <c r="B1187" s="389"/>
      <c r="C1187" s="385"/>
      <c r="D1187" s="243">
        <v>0</v>
      </c>
      <c r="E1187" s="386"/>
      <c r="F1187" s="387"/>
    </row>
    <row r="1188" s="374" customFormat="1" ht="24.95" customHeight="1" spans="1:6">
      <c r="A1188" s="384" t="s">
        <v>1002</v>
      </c>
      <c r="B1188" s="388"/>
      <c r="C1188" s="385"/>
      <c r="D1188" s="243">
        <v>0</v>
      </c>
      <c r="E1188" s="386"/>
      <c r="F1188" s="387"/>
    </row>
    <row r="1189" s="374" customFormat="1" ht="24.95" customHeight="1" spans="1:6">
      <c r="A1189" s="384" t="s">
        <v>1003</v>
      </c>
      <c r="B1189" s="388"/>
      <c r="C1189" s="385"/>
      <c r="D1189" s="243">
        <f>D1190</f>
        <v>24</v>
      </c>
      <c r="E1189" s="386"/>
      <c r="F1189" s="387"/>
    </row>
    <row r="1190" s="374" customFormat="1" ht="24.95" customHeight="1" spans="1:6">
      <c r="A1190" s="384" t="s">
        <v>1004</v>
      </c>
      <c r="B1190" s="388"/>
      <c r="C1190" s="385"/>
      <c r="D1190" s="243">
        <v>24</v>
      </c>
      <c r="E1190" s="386"/>
      <c r="F1190" s="387"/>
    </row>
    <row r="1191" s="374" customFormat="1" ht="24.95" customHeight="1" spans="1:6">
      <c r="A1191" s="384" t="s">
        <v>1005</v>
      </c>
      <c r="B1191" s="389">
        <v>14709</v>
      </c>
      <c r="C1191" s="385">
        <v>27287</v>
      </c>
      <c r="D1191" s="243">
        <f>SUM(D1192,D1203,D1207)</f>
        <v>27287</v>
      </c>
      <c r="E1191" s="386">
        <v>1</v>
      </c>
      <c r="F1191" s="387"/>
    </row>
    <row r="1192" s="374" customFormat="1" ht="24.95" customHeight="1" spans="1:6">
      <c r="A1192" s="384" t="s">
        <v>1006</v>
      </c>
      <c r="B1192" s="388">
        <v>3346</v>
      </c>
      <c r="C1192" s="385"/>
      <c r="D1192" s="243">
        <f>SUM(D1193:D1202)</f>
        <v>15731</v>
      </c>
      <c r="E1192" s="386"/>
      <c r="F1192" s="387"/>
    </row>
    <row r="1193" s="374" customFormat="1" ht="24.95" customHeight="1" spans="1:6">
      <c r="A1193" s="384" t="s">
        <v>1007</v>
      </c>
      <c r="B1193" s="388"/>
      <c r="C1193" s="385"/>
      <c r="D1193" s="243">
        <v>0</v>
      </c>
      <c r="E1193" s="386"/>
      <c r="F1193" s="387"/>
    </row>
    <row r="1194" s="374" customFormat="1" ht="24.95" customHeight="1" spans="1:6">
      <c r="A1194" s="384" t="s">
        <v>1008</v>
      </c>
      <c r="B1194" s="388"/>
      <c r="C1194" s="385"/>
      <c r="D1194" s="243">
        <v>0</v>
      </c>
      <c r="E1194" s="386"/>
      <c r="F1194" s="387"/>
    </row>
    <row r="1195" s="374" customFormat="1" ht="24.95" customHeight="1" spans="1:6">
      <c r="A1195" s="384" t="s">
        <v>1009</v>
      </c>
      <c r="B1195" s="388"/>
      <c r="C1195" s="385"/>
      <c r="D1195" s="243">
        <v>0</v>
      </c>
      <c r="E1195" s="386"/>
      <c r="F1195" s="387"/>
    </row>
    <row r="1196" s="374" customFormat="1" ht="24.95" customHeight="1" spans="1:6">
      <c r="A1196" s="384" t="s">
        <v>1010</v>
      </c>
      <c r="B1196" s="388"/>
      <c r="C1196" s="385"/>
      <c r="D1196" s="243">
        <v>0</v>
      </c>
      <c r="E1196" s="386"/>
      <c r="F1196" s="387"/>
    </row>
    <row r="1197" s="374" customFormat="1" ht="24.95" customHeight="1" spans="1:6">
      <c r="A1197" s="384" t="s">
        <v>1011</v>
      </c>
      <c r="B1197" s="388"/>
      <c r="C1197" s="385"/>
      <c r="D1197" s="243">
        <v>74</v>
      </c>
      <c r="E1197" s="386"/>
      <c r="F1197" s="387"/>
    </row>
    <row r="1198" s="374" customFormat="1" ht="24.95" customHeight="1" spans="1:6">
      <c r="A1198" s="384" t="s">
        <v>1012</v>
      </c>
      <c r="B1198" s="388"/>
      <c r="C1198" s="385"/>
      <c r="D1198" s="243">
        <v>1</v>
      </c>
      <c r="E1198" s="386"/>
      <c r="F1198" s="387"/>
    </row>
    <row r="1199" s="374" customFormat="1" ht="24.95" customHeight="1" spans="1:6">
      <c r="A1199" s="384" t="s">
        <v>1013</v>
      </c>
      <c r="B1199" s="388"/>
      <c r="C1199" s="385"/>
      <c r="D1199" s="243">
        <v>51</v>
      </c>
      <c r="E1199" s="386"/>
      <c r="F1199" s="387"/>
    </row>
    <row r="1200" s="374" customFormat="1" ht="24.95" customHeight="1" spans="1:6">
      <c r="A1200" s="384" t="s">
        <v>1014</v>
      </c>
      <c r="B1200" s="388">
        <v>3346</v>
      </c>
      <c r="C1200" s="385"/>
      <c r="D1200" s="243">
        <v>8105</v>
      </c>
      <c r="E1200" s="386"/>
      <c r="F1200" s="387"/>
    </row>
    <row r="1201" s="374" customFormat="1" ht="24.95" customHeight="1" spans="1:6">
      <c r="A1201" s="384" t="s">
        <v>1015</v>
      </c>
      <c r="B1201" s="388"/>
      <c r="C1201" s="385"/>
      <c r="D1201" s="243">
        <v>0</v>
      </c>
      <c r="E1201" s="386"/>
      <c r="F1201" s="387"/>
    </row>
    <row r="1202" s="374" customFormat="1" ht="24.95" customHeight="1" spans="1:6">
      <c r="A1202" s="384" t="s">
        <v>1016</v>
      </c>
      <c r="B1202" s="388"/>
      <c r="C1202" s="385"/>
      <c r="D1202" s="243">
        <v>7500</v>
      </c>
      <c r="E1202" s="386"/>
      <c r="F1202" s="387"/>
    </row>
    <row r="1203" s="374" customFormat="1" ht="24.95" customHeight="1" spans="1:6">
      <c r="A1203" s="384" t="s">
        <v>1017</v>
      </c>
      <c r="B1203" s="388">
        <v>11140</v>
      </c>
      <c r="C1203" s="385"/>
      <c r="D1203" s="243">
        <f>SUM(D1204:D1206)</f>
        <v>11293</v>
      </c>
      <c r="E1203" s="386"/>
      <c r="F1203" s="387"/>
    </row>
    <row r="1204" s="374" customFormat="1" ht="24.95" customHeight="1" spans="1:6">
      <c r="A1204" s="384" t="s">
        <v>1018</v>
      </c>
      <c r="B1204" s="389">
        <v>11140</v>
      </c>
      <c r="C1204" s="385"/>
      <c r="D1204" s="243">
        <v>11293</v>
      </c>
      <c r="E1204" s="386"/>
      <c r="F1204" s="387"/>
    </row>
    <row r="1205" s="374" customFormat="1" ht="24.95" customHeight="1" spans="1:6">
      <c r="A1205" s="384" t="s">
        <v>1019</v>
      </c>
      <c r="B1205" s="388"/>
      <c r="C1205" s="385"/>
      <c r="D1205" s="243">
        <v>0</v>
      </c>
      <c r="E1205" s="386"/>
      <c r="F1205" s="387"/>
    </row>
    <row r="1206" s="374" customFormat="1" ht="24.95" customHeight="1" spans="1:6">
      <c r="A1206" s="384" t="s">
        <v>1020</v>
      </c>
      <c r="B1206" s="388"/>
      <c r="C1206" s="385"/>
      <c r="D1206" s="243">
        <v>0</v>
      </c>
      <c r="E1206" s="386"/>
      <c r="F1206" s="387"/>
    </row>
    <row r="1207" s="374" customFormat="1" ht="24.95" customHeight="1" spans="1:6">
      <c r="A1207" s="384" t="s">
        <v>1021</v>
      </c>
      <c r="B1207" s="388">
        <v>223</v>
      </c>
      <c r="C1207" s="385"/>
      <c r="D1207" s="243">
        <f>SUM(D1208:D1210)</f>
        <v>263</v>
      </c>
      <c r="E1207" s="386"/>
      <c r="F1207" s="387"/>
    </row>
    <row r="1208" s="374" customFormat="1" ht="24.95" customHeight="1" spans="1:6">
      <c r="A1208" s="384" t="s">
        <v>1022</v>
      </c>
      <c r="B1208" s="388">
        <v>223</v>
      </c>
      <c r="C1208" s="385"/>
      <c r="D1208" s="243">
        <v>223</v>
      </c>
      <c r="E1208" s="386"/>
      <c r="F1208" s="387"/>
    </row>
    <row r="1209" s="374" customFormat="1" ht="24.95" customHeight="1" spans="1:6">
      <c r="A1209" s="384" t="s">
        <v>1023</v>
      </c>
      <c r="B1209" s="388"/>
      <c r="C1209" s="385"/>
      <c r="D1209" s="243">
        <v>0</v>
      </c>
      <c r="E1209" s="386"/>
      <c r="F1209" s="387"/>
    </row>
    <row r="1210" s="374" customFormat="1" ht="24.95" customHeight="1" spans="1:6">
      <c r="A1210" s="384" t="s">
        <v>1024</v>
      </c>
      <c r="B1210" s="388"/>
      <c r="C1210" s="385"/>
      <c r="D1210" s="243">
        <v>40</v>
      </c>
      <c r="E1210" s="386"/>
      <c r="F1210" s="387"/>
    </row>
    <row r="1211" s="374" customFormat="1" ht="24.95" customHeight="1" spans="1:6">
      <c r="A1211" s="384" t="s">
        <v>1025</v>
      </c>
      <c r="B1211" s="388">
        <v>96</v>
      </c>
      <c r="C1211" s="385">
        <v>178</v>
      </c>
      <c r="D1211" s="243">
        <f>SUM(D1212,D1230,D1236,D1242)</f>
        <v>178</v>
      </c>
      <c r="E1211" s="386">
        <v>1</v>
      </c>
      <c r="F1211" s="387"/>
    </row>
    <row r="1212" s="374" customFormat="1" ht="24.95" customHeight="1" spans="1:6">
      <c r="A1212" s="384" t="s">
        <v>1026</v>
      </c>
      <c r="B1212" s="388">
        <v>96</v>
      </c>
      <c r="C1212" s="385"/>
      <c r="D1212" s="243">
        <f>SUM(D1213:D1229)</f>
        <v>97</v>
      </c>
      <c r="E1212" s="386"/>
      <c r="F1212" s="387"/>
    </row>
    <row r="1213" s="374" customFormat="1" ht="24.95" customHeight="1" spans="1:6">
      <c r="A1213" s="384" t="s">
        <v>96</v>
      </c>
      <c r="B1213" s="388"/>
      <c r="C1213" s="385"/>
      <c r="D1213" s="243">
        <v>0</v>
      </c>
      <c r="E1213" s="386"/>
      <c r="F1213" s="387"/>
    </row>
    <row r="1214" s="374" customFormat="1" ht="24.95" customHeight="1" spans="1:6">
      <c r="A1214" s="384" t="s">
        <v>97</v>
      </c>
      <c r="B1214" s="388"/>
      <c r="C1214" s="385"/>
      <c r="D1214" s="243">
        <v>0</v>
      </c>
      <c r="E1214" s="386"/>
      <c r="F1214" s="387"/>
    </row>
    <row r="1215" s="374" customFormat="1" ht="24.95" customHeight="1" spans="1:6">
      <c r="A1215" s="384" t="s">
        <v>98</v>
      </c>
      <c r="B1215" s="388"/>
      <c r="C1215" s="385"/>
      <c r="D1215" s="243">
        <v>0</v>
      </c>
      <c r="E1215" s="386"/>
      <c r="F1215" s="387"/>
    </row>
    <row r="1216" s="374" customFormat="1" ht="24.95" customHeight="1" spans="1:6">
      <c r="A1216" s="384" t="s">
        <v>1027</v>
      </c>
      <c r="B1216" s="389"/>
      <c r="C1216" s="385"/>
      <c r="D1216" s="243">
        <v>0</v>
      </c>
      <c r="E1216" s="386"/>
      <c r="F1216" s="387"/>
    </row>
    <row r="1217" s="374" customFormat="1" ht="24.95" customHeight="1" spans="1:6">
      <c r="A1217" s="384" t="s">
        <v>1028</v>
      </c>
      <c r="B1217" s="389"/>
      <c r="C1217" s="385"/>
      <c r="D1217" s="243">
        <v>0</v>
      </c>
      <c r="E1217" s="386"/>
      <c r="F1217" s="387"/>
    </row>
    <row r="1218" s="374" customFormat="1" ht="24.95" customHeight="1" spans="1:6">
      <c r="A1218" s="384" t="s">
        <v>1029</v>
      </c>
      <c r="B1218" s="388"/>
      <c r="C1218" s="385"/>
      <c r="D1218" s="243">
        <v>0</v>
      </c>
      <c r="E1218" s="386"/>
      <c r="F1218" s="387"/>
    </row>
    <row r="1219" s="374" customFormat="1" ht="24.95" customHeight="1" spans="1:6">
      <c r="A1219" s="384" t="s">
        <v>1030</v>
      </c>
      <c r="B1219" s="388"/>
      <c r="C1219" s="385"/>
      <c r="D1219" s="243">
        <v>0</v>
      </c>
      <c r="E1219" s="386"/>
      <c r="F1219" s="387"/>
    </row>
    <row r="1220" s="374" customFormat="1" ht="24.95" customHeight="1" spans="1:6">
      <c r="A1220" s="384" t="s">
        <v>1031</v>
      </c>
      <c r="B1220" s="388"/>
      <c r="C1220" s="385"/>
      <c r="D1220" s="243">
        <v>0</v>
      </c>
      <c r="E1220" s="386"/>
      <c r="F1220" s="387"/>
    </row>
    <row r="1221" s="374" customFormat="1" ht="24.95" customHeight="1" spans="1:6">
      <c r="A1221" s="384" t="s">
        <v>1032</v>
      </c>
      <c r="B1221" s="388"/>
      <c r="C1221" s="385"/>
      <c r="D1221" s="243">
        <v>0</v>
      </c>
      <c r="E1221" s="386"/>
      <c r="F1221" s="387"/>
    </row>
    <row r="1222" s="374" customFormat="1" ht="24.95" customHeight="1" spans="1:6">
      <c r="A1222" s="384" t="s">
        <v>1033</v>
      </c>
      <c r="B1222" s="388"/>
      <c r="C1222" s="385"/>
      <c r="D1222" s="243">
        <v>0</v>
      </c>
      <c r="E1222" s="386"/>
      <c r="F1222" s="387"/>
    </row>
    <row r="1223" s="374" customFormat="1" ht="24.95" customHeight="1" spans="1:6">
      <c r="A1223" s="384" t="s">
        <v>1034</v>
      </c>
      <c r="B1223" s="388"/>
      <c r="C1223" s="385"/>
      <c r="D1223" s="243">
        <v>0</v>
      </c>
      <c r="E1223" s="386"/>
      <c r="F1223" s="387"/>
    </row>
    <row r="1224" s="374" customFormat="1" ht="24.95" customHeight="1" spans="1:6">
      <c r="A1224" s="384" t="s">
        <v>1035</v>
      </c>
      <c r="B1224" s="389"/>
      <c r="C1224" s="385"/>
      <c r="D1224" s="243">
        <v>0</v>
      </c>
      <c r="E1224" s="386"/>
      <c r="F1224" s="387"/>
    </row>
    <row r="1225" s="374" customFormat="1" ht="24.95" customHeight="1" spans="1:6">
      <c r="A1225" s="384" t="s">
        <v>1036</v>
      </c>
      <c r="B1225" s="389"/>
      <c r="C1225" s="385"/>
      <c r="D1225" s="243">
        <v>0</v>
      </c>
      <c r="E1225" s="386"/>
      <c r="F1225" s="387"/>
    </row>
    <row r="1226" s="374" customFormat="1" ht="24.95" customHeight="1" spans="1:6">
      <c r="A1226" s="384" t="s">
        <v>1037</v>
      </c>
      <c r="B1226" s="388"/>
      <c r="C1226" s="385"/>
      <c r="D1226" s="243">
        <v>0</v>
      </c>
      <c r="E1226" s="386"/>
      <c r="F1226" s="387"/>
    </row>
    <row r="1227" s="374" customFormat="1" ht="24.95" customHeight="1" spans="1:6">
      <c r="A1227" s="384" t="s">
        <v>1038</v>
      </c>
      <c r="B1227" s="388"/>
      <c r="C1227" s="385"/>
      <c r="D1227" s="243">
        <v>0</v>
      </c>
      <c r="E1227" s="386"/>
      <c r="F1227" s="387"/>
    </row>
    <row r="1228" s="374" customFormat="1" ht="24.95" customHeight="1" spans="1:6">
      <c r="A1228" s="384" t="s">
        <v>105</v>
      </c>
      <c r="B1228" s="388"/>
      <c r="C1228" s="385"/>
      <c r="D1228" s="243">
        <v>0</v>
      </c>
      <c r="E1228" s="386"/>
      <c r="F1228" s="387"/>
    </row>
    <row r="1229" s="374" customFormat="1" ht="24.95" customHeight="1" spans="1:6">
      <c r="A1229" s="384" t="s">
        <v>1039</v>
      </c>
      <c r="B1229" s="388">
        <v>96</v>
      </c>
      <c r="C1229" s="385"/>
      <c r="D1229" s="243">
        <v>97</v>
      </c>
      <c r="E1229" s="386"/>
      <c r="F1229" s="387"/>
    </row>
    <row r="1230" s="374" customFormat="1" ht="24.95" customHeight="1" spans="1:6">
      <c r="A1230" s="384" t="s">
        <v>1040</v>
      </c>
      <c r="B1230" s="388"/>
      <c r="C1230" s="385"/>
      <c r="D1230" s="243">
        <f>SUM(D1231:D1235)</f>
        <v>0</v>
      </c>
      <c r="E1230" s="386"/>
      <c r="F1230" s="387"/>
    </row>
    <row r="1231" s="374" customFormat="1" ht="24.95" customHeight="1" spans="1:6">
      <c r="A1231" s="384" t="s">
        <v>1041</v>
      </c>
      <c r="B1231" s="388"/>
      <c r="C1231" s="385"/>
      <c r="D1231" s="243">
        <v>0</v>
      </c>
      <c r="E1231" s="386"/>
      <c r="F1231" s="387"/>
    </row>
    <row r="1232" s="374" customFormat="1" ht="24.95" customHeight="1" spans="1:6">
      <c r="A1232" s="384" t="s">
        <v>1042</v>
      </c>
      <c r="B1232" s="388"/>
      <c r="C1232" s="385"/>
      <c r="D1232" s="243">
        <v>0</v>
      </c>
      <c r="E1232" s="386"/>
      <c r="F1232" s="387"/>
    </row>
    <row r="1233" s="374" customFormat="1" ht="24.95" customHeight="1" spans="1:6">
      <c r="A1233" s="384" t="s">
        <v>1043</v>
      </c>
      <c r="B1233" s="388"/>
      <c r="C1233" s="385"/>
      <c r="D1233" s="243">
        <v>0</v>
      </c>
      <c r="E1233" s="386"/>
      <c r="F1233" s="387"/>
    </row>
    <row r="1234" s="374" customFormat="1" ht="24.95" customHeight="1" spans="1:6">
      <c r="A1234" s="384" t="s">
        <v>1044</v>
      </c>
      <c r="B1234" s="388"/>
      <c r="C1234" s="385"/>
      <c r="D1234" s="243">
        <v>0</v>
      </c>
      <c r="E1234" s="386"/>
      <c r="F1234" s="387"/>
    </row>
    <row r="1235" s="374" customFormat="1" ht="24.95" customHeight="1" spans="1:6">
      <c r="A1235" s="384" t="s">
        <v>1045</v>
      </c>
      <c r="B1235" s="388"/>
      <c r="C1235" s="385"/>
      <c r="D1235" s="243">
        <v>0</v>
      </c>
      <c r="E1235" s="386"/>
      <c r="F1235" s="387"/>
    </row>
    <row r="1236" s="374" customFormat="1" ht="24.95" customHeight="1" spans="1:6">
      <c r="A1236" s="384" t="s">
        <v>1046</v>
      </c>
      <c r="B1236" s="388"/>
      <c r="C1236" s="385"/>
      <c r="D1236" s="243">
        <f>SUM(D1237:D1241)</f>
        <v>0</v>
      </c>
      <c r="E1236" s="386"/>
      <c r="F1236" s="387"/>
    </row>
    <row r="1237" s="374" customFormat="1" ht="24.95" customHeight="1" spans="1:6">
      <c r="A1237" s="384" t="s">
        <v>1047</v>
      </c>
      <c r="B1237" s="388"/>
      <c r="C1237" s="385"/>
      <c r="D1237" s="243">
        <v>0</v>
      </c>
      <c r="E1237" s="386"/>
      <c r="F1237" s="387"/>
    </row>
    <row r="1238" s="374" customFormat="1" ht="24.95" customHeight="1" spans="1:6">
      <c r="A1238" s="384" t="s">
        <v>1048</v>
      </c>
      <c r="B1238" s="388"/>
      <c r="C1238" s="385"/>
      <c r="D1238" s="243">
        <v>0</v>
      </c>
      <c r="E1238" s="386"/>
      <c r="F1238" s="387"/>
    </row>
    <row r="1239" s="374" customFormat="1" ht="24.95" customHeight="1" spans="1:6">
      <c r="A1239" s="384" t="s">
        <v>1049</v>
      </c>
      <c r="B1239" s="388"/>
      <c r="C1239" s="385"/>
      <c r="D1239" s="243">
        <v>0</v>
      </c>
      <c r="E1239" s="386"/>
      <c r="F1239" s="387"/>
    </row>
    <row r="1240" s="374" customFormat="1" ht="24.95" customHeight="1" spans="1:6">
      <c r="A1240" s="384" t="s">
        <v>1050</v>
      </c>
      <c r="B1240" s="388"/>
      <c r="C1240" s="385"/>
      <c r="D1240" s="243">
        <v>0</v>
      </c>
      <c r="E1240" s="386"/>
      <c r="F1240" s="387"/>
    </row>
    <row r="1241" s="374" customFormat="1" ht="24.95" customHeight="1" spans="1:6">
      <c r="A1241" s="384" t="s">
        <v>1051</v>
      </c>
      <c r="B1241" s="388"/>
      <c r="C1241" s="385"/>
      <c r="D1241" s="243">
        <v>0</v>
      </c>
      <c r="E1241" s="386"/>
      <c r="F1241" s="387"/>
    </row>
    <row r="1242" s="374" customFormat="1" ht="24.95" customHeight="1" spans="1:6">
      <c r="A1242" s="384" t="s">
        <v>1052</v>
      </c>
      <c r="B1242" s="388"/>
      <c r="C1242" s="385"/>
      <c r="D1242" s="243">
        <f>SUM(D1243:D1254)</f>
        <v>81</v>
      </c>
      <c r="E1242" s="386"/>
      <c r="F1242" s="387"/>
    </row>
    <row r="1243" s="374" customFormat="1" ht="24.95" customHeight="1" spans="1:6">
      <c r="A1243" s="384" t="s">
        <v>1053</v>
      </c>
      <c r="B1243" s="388"/>
      <c r="C1243" s="385"/>
      <c r="D1243" s="243">
        <v>0</v>
      </c>
      <c r="E1243" s="386"/>
      <c r="F1243" s="387"/>
    </row>
    <row r="1244" s="374" customFormat="1" ht="24.95" customHeight="1" spans="1:6">
      <c r="A1244" s="384" t="s">
        <v>1054</v>
      </c>
      <c r="B1244" s="388"/>
      <c r="C1244" s="385"/>
      <c r="D1244" s="243">
        <v>0</v>
      </c>
      <c r="E1244" s="386"/>
      <c r="F1244" s="387"/>
    </row>
    <row r="1245" s="374" customFormat="1" ht="24.95" customHeight="1" spans="1:6">
      <c r="A1245" s="384" t="s">
        <v>1055</v>
      </c>
      <c r="B1245" s="388"/>
      <c r="C1245" s="385"/>
      <c r="D1245" s="243">
        <v>0</v>
      </c>
      <c r="E1245" s="386"/>
      <c r="F1245" s="387"/>
    </row>
    <row r="1246" s="374" customFormat="1" ht="24.95" customHeight="1" spans="1:6">
      <c r="A1246" s="384" t="s">
        <v>1056</v>
      </c>
      <c r="B1246" s="388"/>
      <c r="C1246" s="385"/>
      <c r="D1246" s="243">
        <v>0</v>
      </c>
      <c r="E1246" s="386"/>
      <c r="F1246" s="387"/>
    </row>
    <row r="1247" s="374" customFormat="1" ht="24.95" customHeight="1" spans="1:6">
      <c r="A1247" s="384" t="s">
        <v>1057</v>
      </c>
      <c r="B1247" s="388"/>
      <c r="C1247" s="385"/>
      <c r="D1247" s="243">
        <v>0</v>
      </c>
      <c r="E1247" s="386"/>
      <c r="F1247" s="387"/>
    </row>
    <row r="1248" s="374" customFormat="1" ht="24.95" customHeight="1" spans="1:6">
      <c r="A1248" s="384" t="s">
        <v>1058</v>
      </c>
      <c r="B1248" s="388"/>
      <c r="C1248" s="385"/>
      <c r="D1248" s="243">
        <v>0</v>
      </c>
      <c r="E1248" s="386"/>
      <c r="F1248" s="387"/>
    </row>
    <row r="1249" s="374" customFormat="1" ht="24.95" customHeight="1" spans="1:6">
      <c r="A1249" s="384" t="s">
        <v>1059</v>
      </c>
      <c r="B1249" s="388"/>
      <c r="C1249" s="385"/>
      <c r="D1249" s="243">
        <v>0</v>
      </c>
      <c r="E1249" s="386"/>
      <c r="F1249" s="387"/>
    </row>
    <row r="1250" s="374" customFormat="1" ht="24.95" customHeight="1" spans="1:6">
      <c r="A1250" s="384" t="s">
        <v>1060</v>
      </c>
      <c r="B1250" s="388"/>
      <c r="C1250" s="385"/>
      <c r="D1250" s="243">
        <v>0</v>
      </c>
      <c r="E1250" s="386"/>
      <c r="F1250" s="387"/>
    </row>
    <row r="1251" s="374" customFormat="1" ht="24.95" customHeight="1" spans="1:6">
      <c r="A1251" s="384" t="s">
        <v>1061</v>
      </c>
      <c r="B1251" s="388"/>
      <c r="C1251" s="385"/>
      <c r="D1251" s="243">
        <v>0</v>
      </c>
      <c r="E1251" s="386"/>
      <c r="F1251" s="387"/>
    </row>
    <row r="1252" s="374" customFormat="1" ht="24.95" customHeight="1" spans="1:6">
      <c r="A1252" s="384" t="s">
        <v>1062</v>
      </c>
      <c r="B1252" s="388"/>
      <c r="C1252" s="385"/>
      <c r="D1252" s="243">
        <v>0</v>
      </c>
      <c r="E1252" s="386"/>
      <c r="F1252" s="387"/>
    </row>
    <row r="1253" s="374" customFormat="1" ht="24.95" customHeight="1" spans="1:6">
      <c r="A1253" s="384" t="s">
        <v>1063</v>
      </c>
      <c r="B1253" s="388"/>
      <c r="C1253" s="385"/>
      <c r="D1253" s="243">
        <v>81</v>
      </c>
      <c r="E1253" s="386"/>
      <c r="F1253" s="387"/>
    </row>
    <row r="1254" s="374" customFormat="1" ht="24.95" customHeight="1" spans="1:6">
      <c r="A1254" s="384" t="s">
        <v>1064</v>
      </c>
      <c r="B1254" s="388"/>
      <c r="C1254" s="385"/>
      <c r="D1254" s="243">
        <v>0</v>
      </c>
      <c r="E1254" s="386"/>
      <c r="F1254" s="387"/>
    </row>
    <row r="1255" s="374" customFormat="1" ht="24.95" customHeight="1" spans="1:6">
      <c r="A1255" s="384" t="s">
        <v>1065</v>
      </c>
      <c r="B1255" s="388">
        <v>1077</v>
      </c>
      <c r="C1255" s="385">
        <v>1740</v>
      </c>
      <c r="D1255" s="243">
        <f>SUM(D1256,D1268,D1274,D1280,D1288,D1301,D1305,D1309)</f>
        <v>1740</v>
      </c>
      <c r="E1255" s="386">
        <v>1</v>
      </c>
      <c r="F1255" s="387"/>
    </row>
    <row r="1256" s="374" customFormat="1" ht="24.95" customHeight="1" spans="1:6">
      <c r="A1256" s="384" t="s">
        <v>1066</v>
      </c>
      <c r="B1256" s="388">
        <v>570</v>
      </c>
      <c r="C1256" s="385"/>
      <c r="D1256" s="243">
        <f>SUM(D1257:D1267)</f>
        <v>734</v>
      </c>
      <c r="E1256" s="386"/>
      <c r="F1256" s="387"/>
    </row>
    <row r="1257" s="374" customFormat="1" ht="24.95" customHeight="1" spans="1:6">
      <c r="A1257" s="384" t="s">
        <v>96</v>
      </c>
      <c r="B1257" s="388">
        <v>175</v>
      </c>
      <c r="C1257" s="385"/>
      <c r="D1257" s="243">
        <v>215</v>
      </c>
      <c r="E1257" s="386"/>
      <c r="F1257" s="387"/>
    </row>
    <row r="1258" s="374" customFormat="1" ht="24.95" customHeight="1" spans="1:6">
      <c r="A1258" s="384" t="s">
        <v>97</v>
      </c>
      <c r="B1258" s="388"/>
      <c r="C1258" s="385"/>
      <c r="D1258" s="243">
        <v>0</v>
      </c>
      <c r="E1258" s="386"/>
      <c r="F1258" s="387"/>
    </row>
    <row r="1259" s="374" customFormat="1" ht="24.95" customHeight="1" spans="1:6">
      <c r="A1259" s="384" t="s">
        <v>98</v>
      </c>
      <c r="B1259" s="388"/>
      <c r="C1259" s="385"/>
      <c r="D1259" s="243">
        <v>0</v>
      </c>
      <c r="E1259" s="386"/>
      <c r="F1259" s="387"/>
    </row>
    <row r="1260" s="374" customFormat="1" ht="24.95" customHeight="1" spans="1:6">
      <c r="A1260" s="384" t="s">
        <v>1067</v>
      </c>
      <c r="B1260" s="388"/>
      <c r="C1260" s="385"/>
      <c r="D1260" s="243">
        <v>5</v>
      </c>
      <c r="E1260" s="386"/>
      <c r="F1260" s="387"/>
    </row>
    <row r="1261" s="374" customFormat="1" ht="24.95" customHeight="1" spans="1:6">
      <c r="A1261" s="384" t="s">
        <v>1068</v>
      </c>
      <c r="B1261" s="388"/>
      <c r="C1261" s="385"/>
      <c r="D1261" s="243">
        <v>0</v>
      </c>
      <c r="E1261" s="386"/>
      <c r="F1261" s="387"/>
    </row>
    <row r="1262" s="374" customFormat="1" ht="24.95" customHeight="1" spans="1:6">
      <c r="A1262" s="384" t="s">
        <v>1069</v>
      </c>
      <c r="B1262" s="388"/>
      <c r="C1262" s="385"/>
      <c r="D1262" s="243">
        <v>0</v>
      </c>
      <c r="E1262" s="386"/>
      <c r="F1262" s="387"/>
    </row>
    <row r="1263" s="374" customFormat="1" ht="24.95" customHeight="1" spans="1:6">
      <c r="A1263" s="384" t="s">
        <v>1070</v>
      </c>
      <c r="B1263" s="388"/>
      <c r="C1263" s="385"/>
      <c r="D1263" s="243">
        <v>0</v>
      </c>
      <c r="E1263" s="386"/>
      <c r="F1263" s="387"/>
    </row>
    <row r="1264" s="374" customFormat="1" ht="24.95" customHeight="1" spans="1:6">
      <c r="A1264" s="384" t="s">
        <v>1071</v>
      </c>
      <c r="B1264" s="388">
        <v>22</v>
      </c>
      <c r="C1264" s="385"/>
      <c r="D1264" s="243">
        <v>18</v>
      </c>
      <c r="E1264" s="386"/>
      <c r="F1264" s="387"/>
    </row>
    <row r="1265" s="374" customFormat="1" ht="24.95" customHeight="1" spans="1:6">
      <c r="A1265" s="384" t="s">
        <v>1072</v>
      </c>
      <c r="B1265" s="388">
        <v>30</v>
      </c>
      <c r="C1265" s="385"/>
      <c r="D1265" s="243">
        <v>27</v>
      </c>
      <c r="E1265" s="386"/>
      <c r="F1265" s="387"/>
    </row>
    <row r="1266" s="374" customFormat="1" ht="24.95" customHeight="1" spans="1:6">
      <c r="A1266" s="384" t="s">
        <v>105</v>
      </c>
      <c r="B1266" s="388">
        <v>113</v>
      </c>
      <c r="C1266" s="385"/>
      <c r="D1266" s="243">
        <v>129</v>
      </c>
      <c r="E1266" s="386"/>
      <c r="F1266" s="387"/>
    </row>
    <row r="1267" s="374" customFormat="1" ht="24.95" customHeight="1" spans="1:6">
      <c r="A1267" s="384" t="s">
        <v>1073</v>
      </c>
      <c r="B1267" s="388">
        <v>230</v>
      </c>
      <c r="C1267" s="385"/>
      <c r="D1267" s="243">
        <v>340</v>
      </c>
      <c r="E1267" s="386"/>
      <c r="F1267" s="387"/>
    </row>
    <row r="1268" s="374" customFormat="1" ht="24.95" customHeight="1" spans="1:6">
      <c r="A1268" s="384" t="s">
        <v>1074</v>
      </c>
      <c r="B1268" s="388">
        <v>507</v>
      </c>
      <c r="C1268" s="385"/>
      <c r="D1268" s="243">
        <f>SUM(D1269:D1273)</f>
        <v>603</v>
      </c>
      <c r="E1268" s="386"/>
      <c r="F1268" s="387"/>
    </row>
    <row r="1269" s="374" customFormat="1" ht="24.95" customHeight="1" spans="1:6">
      <c r="A1269" s="384" t="s">
        <v>96</v>
      </c>
      <c r="B1269" s="388"/>
      <c r="C1269" s="385"/>
      <c r="D1269" s="243">
        <v>0</v>
      </c>
      <c r="E1269" s="386"/>
      <c r="F1269" s="387"/>
    </row>
    <row r="1270" s="374" customFormat="1" ht="24.95" customHeight="1" spans="1:6">
      <c r="A1270" s="384" t="s">
        <v>97</v>
      </c>
      <c r="B1270" s="388"/>
      <c r="C1270" s="385"/>
      <c r="D1270" s="243">
        <v>0</v>
      </c>
      <c r="E1270" s="386"/>
      <c r="F1270" s="387"/>
    </row>
    <row r="1271" s="374" customFormat="1" ht="24.95" customHeight="1" spans="1:6">
      <c r="A1271" s="384" t="s">
        <v>98</v>
      </c>
      <c r="B1271" s="388"/>
      <c r="C1271" s="385"/>
      <c r="D1271" s="243">
        <v>0</v>
      </c>
      <c r="E1271" s="386"/>
      <c r="F1271" s="387"/>
    </row>
    <row r="1272" s="374" customFormat="1" ht="24.95" customHeight="1" spans="1:6">
      <c r="A1272" s="384" t="s">
        <v>1075</v>
      </c>
      <c r="B1272" s="388"/>
      <c r="C1272" s="385"/>
      <c r="D1272" s="243">
        <v>0</v>
      </c>
      <c r="E1272" s="386"/>
      <c r="F1272" s="387"/>
    </row>
    <row r="1273" s="374" customFormat="1" ht="24.95" customHeight="1" spans="1:6">
      <c r="A1273" s="384" t="s">
        <v>1076</v>
      </c>
      <c r="B1273" s="388">
        <v>507</v>
      </c>
      <c r="C1273" s="385"/>
      <c r="D1273" s="243">
        <v>603</v>
      </c>
      <c r="E1273" s="386"/>
      <c r="F1273" s="387"/>
    </row>
    <row r="1274" s="374" customFormat="1" ht="24.95" customHeight="1" spans="1:6">
      <c r="A1274" s="384" t="s">
        <v>1077</v>
      </c>
      <c r="B1274" s="388"/>
      <c r="C1274" s="385"/>
      <c r="D1274" s="243">
        <f>SUM(D1275:D1279)</f>
        <v>0</v>
      </c>
      <c r="E1274" s="386"/>
      <c r="F1274" s="387"/>
    </row>
    <row r="1275" s="374" customFormat="1" ht="24.95" customHeight="1" spans="1:6">
      <c r="A1275" s="384" t="s">
        <v>96</v>
      </c>
      <c r="B1275" s="388"/>
      <c r="C1275" s="385"/>
      <c r="D1275" s="243">
        <v>0</v>
      </c>
      <c r="E1275" s="386"/>
      <c r="F1275" s="387"/>
    </row>
    <row r="1276" s="374" customFormat="1" ht="24.95" customHeight="1" spans="1:6">
      <c r="A1276" s="384" t="s">
        <v>97</v>
      </c>
      <c r="B1276" s="388"/>
      <c r="C1276" s="385"/>
      <c r="D1276" s="243">
        <v>0</v>
      </c>
      <c r="E1276" s="386"/>
      <c r="F1276" s="387"/>
    </row>
    <row r="1277" s="374" customFormat="1" ht="24.95" customHeight="1" spans="1:6">
      <c r="A1277" s="384" t="s">
        <v>98</v>
      </c>
      <c r="B1277" s="388"/>
      <c r="C1277" s="385"/>
      <c r="D1277" s="243">
        <v>0</v>
      </c>
      <c r="E1277" s="386"/>
      <c r="F1277" s="387"/>
    </row>
    <row r="1278" s="374" customFormat="1" ht="24.95" customHeight="1" spans="1:6">
      <c r="A1278" s="384" t="s">
        <v>1078</v>
      </c>
      <c r="B1278" s="396"/>
      <c r="C1278" s="385"/>
      <c r="D1278" s="243">
        <v>0</v>
      </c>
      <c r="E1278" s="386"/>
      <c r="F1278" s="387"/>
    </row>
    <row r="1279" s="374" customFormat="1" ht="24.95" customHeight="1" spans="1:6">
      <c r="A1279" s="384" t="s">
        <v>1079</v>
      </c>
      <c r="B1279" s="396"/>
      <c r="C1279" s="385"/>
      <c r="D1279" s="243">
        <v>0</v>
      </c>
      <c r="E1279" s="386"/>
      <c r="F1279" s="387"/>
    </row>
    <row r="1280" s="374" customFormat="1" ht="24.95" customHeight="1" spans="1:6">
      <c r="A1280" s="384" t="s">
        <v>1080</v>
      </c>
      <c r="B1280" s="396"/>
      <c r="C1280" s="385"/>
      <c r="D1280" s="243">
        <f>SUM(D1281:D1287)</f>
        <v>0</v>
      </c>
      <c r="E1280" s="386"/>
      <c r="F1280" s="387"/>
    </row>
    <row r="1281" s="374" customFormat="1" ht="24.95" customHeight="1" spans="1:6">
      <c r="A1281" s="384" t="s">
        <v>96</v>
      </c>
      <c r="B1281" s="388"/>
      <c r="C1281" s="385"/>
      <c r="D1281" s="243">
        <v>0</v>
      </c>
      <c r="E1281" s="386"/>
      <c r="F1281" s="387"/>
    </row>
    <row r="1282" s="374" customFormat="1" ht="24.95" customHeight="1" spans="1:6">
      <c r="A1282" s="384" t="s">
        <v>97</v>
      </c>
      <c r="B1282" s="388"/>
      <c r="C1282" s="385"/>
      <c r="D1282" s="243">
        <v>0</v>
      </c>
      <c r="E1282" s="386"/>
      <c r="F1282" s="387"/>
    </row>
    <row r="1283" s="374" customFormat="1" ht="24.95" customHeight="1" spans="1:6">
      <c r="A1283" s="384" t="s">
        <v>98</v>
      </c>
      <c r="B1283" s="388"/>
      <c r="C1283" s="385"/>
      <c r="D1283" s="243">
        <v>0</v>
      </c>
      <c r="E1283" s="386"/>
      <c r="F1283" s="387"/>
    </row>
    <row r="1284" s="374" customFormat="1" ht="24.95" customHeight="1" spans="1:6">
      <c r="A1284" s="384" t="s">
        <v>1081</v>
      </c>
      <c r="B1284" s="388"/>
      <c r="C1284" s="385"/>
      <c r="D1284" s="243">
        <v>0</v>
      </c>
      <c r="E1284" s="386"/>
      <c r="F1284" s="387"/>
    </row>
    <row r="1285" s="374" customFormat="1" ht="24.95" customHeight="1" spans="1:6">
      <c r="A1285" s="384" t="s">
        <v>1082</v>
      </c>
      <c r="B1285" s="396"/>
      <c r="C1285" s="385"/>
      <c r="D1285" s="243">
        <v>0</v>
      </c>
      <c r="E1285" s="386"/>
      <c r="F1285" s="387"/>
    </row>
    <row r="1286" s="374" customFormat="1" ht="24.95" customHeight="1" spans="1:6">
      <c r="A1286" s="384" t="s">
        <v>105</v>
      </c>
      <c r="B1286" s="388"/>
      <c r="C1286" s="385"/>
      <c r="D1286" s="243">
        <v>0</v>
      </c>
      <c r="E1286" s="386"/>
      <c r="F1286" s="387"/>
    </row>
    <row r="1287" s="374" customFormat="1" ht="24.95" customHeight="1" spans="1:6">
      <c r="A1287" s="384" t="s">
        <v>1083</v>
      </c>
      <c r="B1287" s="396"/>
      <c r="C1287" s="385"/>
      <c r="D1287" s="243">
        <v>0</v>
      </c>
      <c r="E1287" s="386"/>
      <c r="F1287" s="387"/>
    </row>
    <row r="1288" s="374" customFormat="1" ht="24.95" customHeight="1" spans="1:6">
      <c r="A1288" s="384" t="s">
        <v>1084</v>
      </c>
      <c r="B1288" s="396"/>
      <c r="C1288" s="385"/>
      <c r="D1288" s="243">
        <f>SUM(D1289:D1300)</f>
        <v>0</v>
      </c>
      <c r="E1288" s="386"/>
      <c r="F1288" s="387"/>
    </row>
    <row r="1289" s="374" customFormat="1" ht="24.95" customHeight="1" spans="1:6">
      <c r="A1289" s="384" t="s">
        <v>96</v>
      </c>
      <c r="B1289" s="396"/>
      <c r="C1289" s="385"/>
      <c r="D1289" s="243">
        <v>0</v>
      </c>
      <c r="E1289" s="386"/>
      <c r="F1289" s="387"/>
    </row>
    <row r="1290" s="374" customFormat="1" ht="24.95" customHeight="1" spans="1:6">
      <c r="A1290" s="384" t="s">
        <v>97</v>
      </c>
      <c r="B1290" s="396"/>
      <c r="C1290" s="385"/>
      <c r="D1290" s="243">
        <v>0</v>
      </c>
      <c r="E1290" s="386"/>
      <c r="F1290" s="387"/>
    </row>
    <row r="1291" s="374" customFormat="1" ht="24.95" customHeight="1" spans="1:6">
      <c r="A1291" s="384" t="s">
        <v>98</v>
      </c>
      <c r="B1291" s="396"/>
      <c r="C1291" s="385"/>
      <c r="D1291" s="243">
        <v>0</v>
      </c>
      <c r="E1291" s="386"/>
      <c r="F1291" s="387"/>
    </row>
    <row r="1292" s="374" customFormat="1" ht="24.95" customHeight="1" spans="1:6">
      <c r="A1292" s="384" t="s">
        <v>1085</v>
      </c>
      <c r="B1292" s="388"/>
      <c r="C1292" s="385"/>
      <c r="D1292" s="243">
        <v>0</v>
      </c>
      <c r="E1292" s="386"/>
      <c r="F1292" s="387"/>
    </row>
    <row r="1293" s="374" customFormat="1" ht="24.95" customHeight="1" spans="1:6">
      <c r="A1293" s="384" t="s">
        <v>1086</v>
      </c>
      <c r="B1293" s="388"/>
      <c r="C1293" s="385"/>
      <c r="D1293" s="243">
        <v>0</v>
      </c>
      <c r="E1293" s="386"/>
      <c r="F1293" s="387"/>
    </row>
    <row r="1294" s="374" customFormat="1" ht="24.95" customHeight="1" spans="1:6">
      <c r="A1294" s="384" t="s">
        <v>1087</v>
      </c>
      <c r="B1294" s="388"/>
      <c r="C1294" s="385"/>
      <c r="D1294" s="243">
        <v>0</v>
      </c>
      <c r="E1294" s="386"/>
      <c r="F1294" s="387"/>
    </row>
    <row r="1295" s="374" customFormat="1" ht="24.95" customHeight="1" spans="1:6">
      <c r="A1295" s="384" t="s">
        <v>1088</v>
      </c>
      <c r="B1295" s="388"/>
      <c r="C1295" s="385"/>
      <c r="D1295" s="243">
        <v>0</v>
      </c>
      <c r="E1295" s="386"/>
      <c r="F1295" s="387"/>
    </row>
    <row r="1296" s="374" customFormat="1" ht="24.95" customHeight="1" spans="1:6">
      <c r="A1296" s="384" t="s">
        <v>1089</v>
      </c>
      <c r="B1296" s="396"/>
      <c r="C1296" s="385"/>
      <c r="D1296" s="243">
        <v>0</v>
      </c>
      <c r="E1296" s="386"/>
      <c r="F1296" s="387"/>
    </row>
    <row r="1297" s="374" customFormat="1" ht="24.95" customHeight="1" spans="1:6">
      <c r="A1297" s="384" t="s">
        <v>1090</v>
      </c>
      <c r="B1297" s="388"/>
      <c r="C1297" s="385"/>
      <c r="D1297" s="243">
        <v>0</v>
      </c>
      <c r="E1297" s="386"/>
      <c r="F1297" s="387"/>
    </row>
    <row r="1298" s="374" customFormat="1" ht="24.95" customHeight="1" spans="1:6">
      <c r="A1298" s="384" t="s">
        <v>1091</v>
      </c>
      <c r="B1298" s="388"/>
      <c r="C1298" s="385"/>
      <c r="D1298" s="243">
        <v>0</v>
      </c>
      <c r="E1298" s="386"/>
      <c r="F1298" s="387"/>
    </row>
    <row r="1299" s="374" customFormat="1" ht="24.95" customHeight="1" spans="1:6">
      <c r="A1299" s="384" t="s">
        <v>1092</v>
      </c>
      <c r="B1299" s="388"/>
      <c r="C1299" s="385"/>
      <c r="D1299" s="243">
        <v>0</v>
      </c>
      <c r="E1299" s="386"/>
      <c r="F1299" s="387"/>
    </row>
    <row r="1300" s="374" customFormat="1" ht="24.95" customHeight="1" spans="1:6">
      <c r="A1300" s="384" t="s">
        <v>1093</v>
      </c>
      <c r="B1300" s="388"/>
      <c r="C1300" s="385"/>
      <c r="D1300" s="243">
        <v>0</v>
      </c>
      <c r="E1300" s="386"/>
      <c r="F1300" s="387"/>
    </row>
    <row r="1301" s="374" customFormat="1" ht="24.95" customHeight="1" spans="1:6">
      <c r="A1301" s="384" t="s">
        <v>1094</v>
      </c>
      <c r="B1301" s="388"/>
      <c r="C1301" s="385"/>
      <c r="D1301" s="243">
        <f>SUM(D1302:D1304)</f>
        <v>188</v>
      </c>
      <c r="E1301" s="386"/>
      <c r="F1301" s="387"/>
    </row>
    <row r="1302" s="374" customFormat="1" ht="24.95" customHeight="1" spans="1:6">
      <c r="A1302" s="384" t="s">
        <v>1095</v>
      </c>
      <c r="B1302" s="388"/>
      <c r="C1302" s="385"/>
      <c r="D1302" s="243">
        <v>188</v>
      </c>
      <c r="E1302" s="386"/>
      <c r="F1302" s="387"/>
    </row>
    <row r="1303" s="374" customFormat="1" ht="24.95" customHeight="1" spans="1:6">
      <c r="A1303" s="384" t="s">
        <v>1096</v>
      </c>
      <c r="B1303" s="388"/>
      <c r="C1303" s="385"/>
      <c r="D1303" s="243">
        <v>0</v>
      </c>
      <c r="E1303" s="386"/>
      <c r="F1303" s="387"/>
    </row>
    <row r="1304" s="374" customFormat="1" ht="24.95" customHeight="1" spans="1:6">
      <c r="A1304" s="384" t="s">
        <v>1097</v>
      </c>
      <c r="B1304" s="388"/>
      <c r="C1304" s="385"/>
      <c r="D1304" s="243">
        <v>0</v>
      </c>
      <c r="E1304" s="386"/>
      <c r="F1304" s="387"/>
    </row>
    <row r="1305" s="374" customFormat="1" ht="24.95" customHeight="1" spans="1:6">
      <c r="A1305" s="384" t="s">
        <v>1098</v>
      </c>
      <c r="B1305" s="388"/>
      <c r="C1305" s="385"/>
      <c r="D1305" s="390">
        <f>SUM(D1306:D1308)</f>
        <v>185</v>
      </c>
      <c r="E1305" s="386"/>
      <c r="F1305" s="387"/>
    </row>
    <row r="1306" s="374" customFormat="1" ht="24.95" customHeight="1" spans="1:6">
      <c r="A1306" s="384" t="s">
        <v>1099</v>
      </c>
      <c r="B1306" s="388"/>
      <c r="C1306" s="385"/>
      <c r="D1306" s="243">
        <v>0</v>
      </c>
      <c r="E1306" s="386"/>
      <c r="F1306" s="387"/>
    </row>
    <row r="1307" s="374" customFormat="1" ht="24.95" customHeight="1" spans="1:6">
      <c r="A1307" s="384" t="s">
        <v>1100</v>
      </c>
      <c r="B1307" s="388"/>
      <c r="C1307" s="385"/>
      <c r="D1307" s="243">
        <v>185</v>
      </c>
      <c r="E1307" s="386"/>
      <c r="F1307" s="387"/>
    </row>
    <row r="1308" s="374" customFormat="1" ht="24.95" customHeight="1" spans="1:6">
      <c r="A1308" s="384" t="s">
        <v>1101</v>
      </c>
      <c r="B1308" s="388"/>
      <c r="C1308" s="385"/>
      <c r="D1308" s="243">
        <v>0</v>
      </c>
      <c r="E1308" s="386"/>
      <c r="F1308" s="387"/>
    </row>
    <row r="1309" s="374" customFormat="1" ht="24.95" customHeight="1" spans="1:6">
      <c r="A1309" s="384" t="s">
        <v>1102</v>
      </c>
      <c r="B1309" s="388"/>
      <c r="C1309" s="385"/>
      <c r="D1309" s="243">
        <f>D1310</f>
        <v>30</v>
      </c>
      <c r="E1309" s="386"/>
      <c r="F1309" s="387"/>
    </row>
    <row r="1310" s="374" customFormat="1" ht="24.95" customHeight="1" spans="1:6">
      <c r="A1310" s="384" t="s">
        <v>1103</v>
      </c>
      <c r="B1310" s="388"/>
      <c r="C1310" s="385"/>
      <c r="D1310" s="243">
        <v>30</v>
      </c>
      <c r="E1310" s="386"/>
      <c r="F1310" s="387"/>
    </row>
    <row r="1311" s="374" customFormat="1" ht="24.95" customHeight="1" spans="1:6">
      <c r="A1311" s="384" t="s">
        <v>1104</v>
      </c>
      <c r="B1311" s="388">
        <v>5350</v>
      </c>
      <c r="C1311" s="385"/>
      <c r="D1311" s="243">
        <f>D1312</f>
        <v>0</v>
      </c>
      <c r="E1311" s="386"/>
      <c r="F1311" s="387"/>
    </row>
    <row r="1312" s="374" customFormat="1" ht="24.95" customHeight="1" spans="1:6">
      <c r="A1312" s="384" t="s">
        <v>1105</v>
      </c>
      <c r="B1312" s="388">
        <v>5350</v>
      </c>
      <c r="C1312" s="385"/>
      <c r="D1312" s="243">
        <f>D1313</f>
        <v>0</v>
      </c>
      <c r="E1312" s="386"/>
      <c r="F1312" s="387"/>
    </row>
    <row r="1313" s="374" customFormat="1" ht="24.95" customHeight="1" spans="1:6">
      <c r="A1313" s="384" t="s">
        <v>1106</v>
      </c>
      <c r="B1313" s="388">
        <v>5350</v>
      </c>
      <c r="C1313" s="385"/>
      <c r="D1313" s="243">
        <v>0</v>
      </c>
      <c r="E1313" s="386"/>
      <c r="F1313" s="387"/>
    </row>
    <row r="1314" s="374" customFormat="1" ht="24.95" customHeight="1" spans="1:6">
      <c r="A1314" s="384" t="s">
        <v>1107</v>
      </c>
      <c r="B1314" s="388">
        <v>3059</v>
      </c>
      <c r="C1314" s="385">
        <v>3032</v>
      </c>
      <c r="D1314" s="243">
        <f>SUM(D1315,D1316,D1317)</f>
        <v>3032</v>
      </c>
      <c r="E1314" s="386">
        <v>1</v>
      </c>
      <c r="F1314" s="387"/>
    </row>
    <row r="1315" s="374" customFormat="1" ht="24.95" customHeight="1" spans="1:6">
      <c r="A1315" s="384" t="s">
        <v>1108</v>
      </c>
      <c r="B1315" s="388"/>
      <c r="C1315" s="385"/>
      <c r="D1315" s="243">
        <v>0</v>
      </c>
      <c r="E1315" s="386"/>
      <c r="F1315" s="387"/>
    </row>
    <row r="1316" s="374" customFormat="1" ht="24.95" customHeight="1" spans="1:6">
      <c r="A1316" s="384" t="s">
        <v>1109</v>
      </c>
      <c r="B1316" s="388"/>
      <c r="C1316" s="385"/>
      <c r="D1316" s="243">
        <v>0</v>
      </c>
      <c r="E1316" s="386"/>
      <c r="F1316" s="387"/>
    </row>
    <row r="1317" s="374" customFormat="1" ht="24.95" customHeight="1" spans="1:6">
      <c r="A1317" s="384" t="s">
        <v>1110</v>
      </c>
      <c r="B1317" s="388">
        <v>3059</v>
      </c>
      <c r="C1317" s="385"/>
      <c r="D1317" s="243">
        <f>SUM(D1318:D1321)</f>
        <v>3032</v>
      </c>
      <c r="E1317" s="386"/>
      <c r="F1317" s="387"/>
    </row>
    <row r="1318" s="374" customFormat="1" ht="24.95" customHeight="1" spans="1:6">
      <c r="A1318" s="384" t="s">
        <v>1111</v>
      </c>
      <c r="B1318" s="388">
        <v>3059</v>
      </c>
      <c r="C1318" s="385"/>
      <c r="D1318" s="243">
        <v>3032</v>
      </c>
      <c r="E1318" s="386"/>
      <c r="F1318" s="387"/>
    </row>
    <row r="1319" s="374" customFormat="1" ht="24.95" customHeight="1" spans="1:6">
      <c r="A1319" s="384" t="s">
        <v>1112</v>
      </c>
      <c r="B1319" s="388"/>
      <c r="C1319" s="385"/>
      <c r="D1319" s="243">
        <v>0</v>
      </c>
      <c r="E1319" s="386"/>
      <c r="F1319" s="387"/>
    </row>
    <row r="1320" s="374" customFormat="1" ht="24.95" customHeight="1" spans="1:6">
      <c r="A1320" s="384" t="s">
        <v>1113</v>
      </c>
      <c r="B1320" s="388"/>
      <c r="C1320" s="385"/>
      <c r="D1320" s="243">
        <v>0</v>
      </c>
      <c r="E1320" s="386"/>
      <c r="F1320" s="387"/>
    </row>
    <row r="1321" s="374" customFormat="1" ht="24.95" customHeight="1" spans="1:6">
      <c r="A1321" s="384" t="s">
        <v>1114</v>
      </c>
      <c r="B1321" s="388"/>
      <c r="C1321" s="385"/>
      <c r="D1321" s="243">
        <v>0</v>
      </c>
      <c r="E1321" s="386"/>
      <c r="F1321" s="387"/>
    </row>
    <row r="1322" s="374" customFormat="1" ht="24.95" customHeight="1" spans="1:6">
      <c r="A1322" s="384" t="s">
        <v>1115</v>
      </c>
      <c r="B1322" s="388"/>
      <c r="C1322" s="385"/>
      <c r="D1322" s="243">
        <f>D1323+D1324+D1325</f>
        <v>0</v>
      </c>
      <c r="E1322" s="386"/>
      <c r="F1322" s="387"/>
    </row>
    <row r="1323" s="374" customFormat="1" ht="24.95" customHeight="1" spans="1:6">
      <c r="A1323" s="384" t="s">
        <v>1116</v>
      </c>
      <c r="B1323" s="388"/>
      <c r="C1323" s="385"/>
      <c r="D1323" s="243">
        <v>0</v>
      </c>
      <c r="E1323" s="386"/>
      <c r="F1323" s="387"/>
    </row>
    <row r="1324" s="374" customFormat="1" ht="24.95" customHeight="1" spans="1:6">
      <c r="A1324" s="384" t="s">
        <v>1117</v>
      </c>
      <c r="B1324" s="396"/>
      <c r="C1324" s="385"/>
      <c r="D1324" s="243">
        <v>0</v>
      </c>
      <c r="E1324" s="386"/>
      <c r="F1324" s="387"/>
    </row>
    <row r="1325" s="374" customFormat="1" ht="24.95" customHeight="1" spans="1:6">
      <c r="A1325" s="384" t="s">
        <v>1118</v>
      </c>
      <c r="B1325" s="397"/>
      <c r="C1325" s="385"/>
      <c r="D1325" s="243">
        <v>0</v>
      </c>
      <c r="E1325" s="386"/>
      <c r="F1325" s="387"/>
    </row>
    <row r="1326" s="374" customFormat="1" ht="24.95" customHeight="1" spans="1:6">
      <c r="A1326" s="363" t="s">
        <v>1096</v>
      </c>
      <c r="B1326" s="388"/>
      <c r="C1326" s="385"/>
      <c r="D1326" s="385"/>
      <c r="E1326" s="386"/>
      <c r="F1326" s="387"/>
    </row>
    <row r="1327" s="374" customFormat="1" ht="24.95" customHeight="1" spans="1:6">
      <c r="A1327" s="363" t="s">
        <v>1097</v>
      </c>
      <c r="B1327" s="388"/>
      <c r="C1327" s="385"/>
      <c r="D1327" s="385"/>
      <c r="E1327" s="386"/>
      <c r="F1327" s="387"/>
    </row>
    <row r="1328" s="374" customFormat="1" ht="24.95" customHeight="1" spans="1:6">
      <c r="A1328" s="398" t="s">
        <v>1098</v>
      </c>
      <c r="B1328" s="388"/>
      <c r="C1328" s="385"/>
      <c r="D1328" s="385"/>
      <c r="E1328" s="386"/>
      <c r="F1328" s="387"/>
    </row>
    <row r="1329" s="374" customFormat="1" ht="24.95" customHeight="1" spans="1:6">
      <c r="A1329" s="363" t="s">
        <v>1119</v>
      </c>
      <c r="B1329" s="388"/>
      <c r="C1329" s="385"/>
      <c r="D1329" s="385"/>
      <c r="E1329" s="386"/>
      <c r="F1329" s="387"/>
    </row>
    <row r="1330" s="374" customFormat="1" ht="24.95" customHeight="1" spans="1:6">
      <c r="A1330" s="363" t="s">
        <v>1120</v>
      </c>
      <c r="B1330" s="388"/>
      <c r="C1330" s="385"/>
      <c r="D1330" s="385"/>
      <c r="E1330" s="386"/>
      <c r="F1330" s="387"/>
    </row>
    <row r="1331" s="374" customFormat="1" ht="24.95" customHeight="1" spans="1:6">
      <c r="A1331" s="363" t="s">
        <v>1099</v>
      </c>
      <c r="B1331" s="388"/>
      <c r="C1331" s="385"/>
      <c r="D1331" s="385"/>
      <c r="E1331" s="386"/>
      <c r="F1331" s="387"/>
    </row>
    <row r="1332" s="374" customFormat="1" ht="24.95" customHeight="1" spans="1:6">
      <c r="A1332" s="363" t="s">
        <v>1100</v>
      </c>
      <c r="B1332" s="388"/>
      <c r="C1332" s="385"/>
      <c r="D1332" s="385"/>
      <c r="E1332" s="386"/>
      <c r="F1332" s="387"/>
    </row>
    <row r="1333" s="374" customFormat="1" ht="24.95" customHeight="1" spans="1:6">
      <c r="A1333" s="363" t="s">
        <v>1101</v>
      </c>
      <c r="B1333" s="388"/>
      <c r="C1333" s="385"/>
      <c r="D1333" s="385"/>
      <c r="E1333" s="386"/>
      <c r="F1333" s="387"/>
    </row>
    <row r="1334" s="374" customFormat="1" ht="24.95" customHeight="1" spans="1:6">
      <c r="A1334" s="398" t="s">
        <v>1121</v>
      </c>
      <c r="B1334" s="388"/>
      <c r="C1334" s="385"/>
      <c r="D1334" s="385"/>
      <c r="E1334" s="386"/>
      <c r="F1334" s="387"/>
    </row>
    <row r="1335" s="374" customFormat="1" ht="24.95" customHeight="1" spans="1:6">
      <c r="A1335" s="398" t="s">
        <v>1122</v>
      </c>
      <c r="B1335" s="399">
        <v>3500</v>
      </c>
      <c r="C1335" s="385"/>
      <c r="D1335" s="385"/>
      <c r="E1335" s="386"/>
      <c r="F1335" s="387"/>
    </row>
    <row r="1336" s="374" customFormat="1" ht="24.95" customHeight="1" spans="1:6">
      <c r="A1336" s="398" t="s">
        <v>1104</v>
      </c>
      <c r="B1336" s="400"/>
      <c r="C1336" s="385"/>
      <c r="D1336" s="385"/>
      <c r="E1336" s="386"/>
      <c r="F1336" s="387"/>
    </row>
    <row r="1337" s="374" customFormat="1" ht="24.95" customHeight="1" spans="1:6">
      <c r="A1337" s="398" t="s">
        <v>1105</v>
      </c>
      <c r="B1337" s="400"/>
      <c r="C1337" s="385"/>
      <c r="D1337" s="385"/>
      <c r="E1337" s="386"/>
      <c r="F1337" s="387"/>
    </row>
    <row r="1338" s="374" customFormat="1" ht="24.95" customHeight="1" spans="1:6">
      <c r="A1338" s="363" t="s">
        <v>1106</v>
      </c>
      <c r="B1338" s="400"/>
      <c r="C1338" s="385"/>
      <c r="D1338" s="385"/>
      <c r="E1338" s="386"/>
      <c r="F1338" s="387"/>
    </row>
    <row r="1339" s="374" customFormat="1" ht="24.95" customHeight="1" spans="1:6">
      <c r="A1339" s="398" t="s">
        <v>1107</v>
      </c>
      <c r="B1339" s="400"/>
      <c r="C1339" s="385"/>
      <c r="D1339" s="385"/>
      <c r="E1339" s="386"/>
      <c r="F1339" s="387"/>
    </row>
    <row r="1340" s="374" customFormat="1" ht="24.95" customHeight="1" spans="1:6">
      <c r="A1340" s="398" t="s">
        <v>1108</v>
      </c>
      <c r="B1340" s="388"/>
      <c r="C1340" s="385"/>
      <c r="D1340" s="385"/>
      <c r="E1340" s="386"/>
      <c r="F1340" s="387"/>
    </row>
    <row r="1341" s="374" customFormat="1" ht="24.95" customHeight="1" spans="1:6">
      <c r="A1341" s="398" t="s">
        <v>1109</v>
      </c>
      <c r="B1341" s="388"/>
      <c r="C1341" s="385"/>
      <c r="D1341" s="385"/>
      <c r="E1341" s="386"/>
      <c r="F1341" s="387"/>
    </row>
    <row r="1342" s="374" customFormat="1" ht="24.95" customHeight="1" spans="1:6">
      <c r="A1342" s="398" t="s">
        <v>1110</v>
      </c>
      <c r="B1342" s="400"/>
      <c r="C1342" s="385"/>
      <c r="D1342" s="385"/>
      <c r="E1342" s="386"/>
      <c r="F1342" s="387"/>
    </row>
    <row r="1343" s="374" customFormat="1" ht="24.95" customHeight="1" spans="1:6">
      <c r="A1343" s="363" t="s">
        <v>1111</v>
      </c>
      <c r="B1343" s="400"/>
      <c r="C1343" s="385"/>
      <c r="D1343" s="385"/>
      <c r="E1343" s="386"/>
      <c r="F1343" s="387"/>
    </row>
    <row r="1344" s="374" customFormat="1" ht="24.95" customHeight="1" spans="1:6">
      <c r="A1344" s="363" t="s">
        <v>1112</v>
      </c>
      <c r="B1344" s="388"/>
      <c r="C1344" s="385"/>
      <c r="D1344" s="352"/>
      <c r="E1344" s="386"/>
      <c r="F1344" s="387"/>
    </row>
    <row r="1345" s="374" customFormat="1" ht="24.95" customHeight="1" spans="1:6">
      <c r="A1345" s="363" t="s">
        <v>1113</v>
      </c>
      <c r="B1345" s="401"/>
      <c r="C1345" s="385"/>
      <c r="D1345" s="352"/>
      <c r="E1345" s="386"/>
      <c r="F1345" s="387"/>
    </row>
    <row r="1346" s="374" customFormat="1" ht="24.95" customHeight="1" spans="1:6">
      <c r="A1346" s="363" t="s">
        <v>1114</v>
      </c>
      <c r="B1346" s="388"/>
      <c r="C1346" s="385"/>
      <c r="D1346" s="352"/>
      <c r="E1346" s="386"/>
      <c r="F1346" s="387"/>
    </row>
    <row r="1347" s="374" customFormat="1" ht="24.95" customHeight="1" spans="1:6">
      <c r="A1347" s="398" t="s">
        <v>1115</v>
      </c>
      <c r="B1347" s="388"/>
      <c r="C1347" s="385"/>
      <c r="D1347" s="352"/>
      <c r="E1347" s="386"/>
      <c r="F1347" s="387"/>
    </row>
    <row r="1348" s="374" customFormat="1" ht="24.95" customHeight="1" spans="1:6">
      <c r="A1348" s="398" t="s">
        <v>1116</v>
      </c>
      <c r="B1348" s="388"/>
      <c r="C1348" s="385"/>
      <c r="D1348" s="352"/>
      <c r="E1348" s="386"/>
      <c r="F1348" s="387"/>
    </row>
    <row r="1349" s="374" customFormat="1" ht="24.95" customHeight="1" spans="1:6">
      <c r="A1349" s="398" t="s">
        <v>1117</v>
      </c>
      <c r="B1349" s="388"/>
      <c r="C1349" s="385"/>
      <c r="D1349" s="352"/>
      <c r="E1349" s="386"/>
      <c r="F1349" s="387"/>
    </row>
    <row r="1350" s="374" customFormat="1" ht="24.95" customHeight="1" spans="1:6">
      <c r="A1350" s="398" t="s">
        <v>1118</v>
      </c>
      <c r="B1350" s="388"/>
      <c r="C1350" s="385"/>
      <c r="D1350" s="352"/>
      <c r="E1350" s="386"/>
      <c r="F1350" s="387"/>
    </row>
    <row r="1351" ht="24.95" customHeight="1" spans="1:6">
      <c r="A1351" s="402" t="s">
        <v>1123</v>
      </c>
      <c r="B1351" s="403">
        <v>315869</v>
      </c>
      <c r="C1351" s="403">
        <v>374032</v>
      </c>
      <c r="D1351" s="404">
        <v>374032</v>
      </c>
      <c r="E1351" s="405">
        <v>1</v>
      </c>
      <c r="F1351" s="406"/>
    </row>
    <row r="1352" spans="1:2">
      <c r="A1352" s="269" t="s">
        <v>1124</v>
      </c>
      <c r="B1352" s="269"/>
    </row>
  </sheetData>
  <mergeCells count="2">
    <mergeCell ref="A1:F1"/>
    <mergeCell ref="A1352:B1352"/>
  </mergeCells>
  <printOptions horizontalCentered="1"/>
  <pageMargins left="0.24" right="0.08" top="0.68" bottom="0.5" header="0.51" footer="0.35"/>
  <pageSetup paperSize="9" scale="93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showZeros="0" view="pageBreakPreview" zoomScaleNormal="100" zoomScaleSheetLayoutView="100" workbookViewId="0">
      <selection activeCell="C13" sqref="C13"/>
    </sheetView>
  </sheetViews>
  <sheetFormatPr defaultColWidth="8.875" defaultRowHeight="14.25"/>
  <cols>
    <col min="1" max="1" width="47.125" style="160" customWidth="1"/>
    <col min="2" max="2" width="9.125" style="160" customWidth="1"/>
    <col min="3" max="3" width="12.375" style="160" customWidth="1"/>
    <col min="4" max="4" width="20" customWidth="1"/>
  </cols>
  <sheetData>
    <row r="1" s="85" customFormat="1" ht="30" customHeight="1" spans="1:4">
      <c r="A1" s="368" t="s">
        <v>1125</v>
      </c>
      <c r="B1" s="368"/>
      <c r="C1" s="368"/>
      <c r="D1" s="368"/>
    </row>
    <row r="2" ht="20.1" customHeight="1" spans="1:4">
      <c r="A2" s="369" t="s">
        <v>1126</v>
      </c>
      <c r="B2" s="369"/>
      <c r="D2" s="370" t="s">
        <v>1127</v>
      </c>
    </row>
    <row r="3" ht="39" customHeight="1" spans="1:4">
      <c r="A3" s="359" t="s">
        <v>35</v>
      </c>
      <c r="B3" s="360" t="s">
        <v>1128</v>
      </c>
      <c r="C3" s="360" t="s">
        <v>37</v>
      </c>
      <c r="D3" s="359" t="s">
        <v>1129</v>
      </c>
    </row>
    <row r="4" ht="24.95" customHeight="1" spans="1:4">
      <c r="A4" s="361" t="s">
        <v>1130</v>
      </c>
      <c r="B4" s="371">
        <v>29614</v>
      </c>
      <c r="C4" s="371">
        <f t="shared" ref="C4" si="0">SUM(C5:C8)</f>
        <v>39083</v>
      </c>
      <c r="D4" s="372">
        <f>(C4-B4)/B4*100</f>
        <v>31.9747416762342</v>
      </c>
    </row>
    <row r="5" ht="24.95" customHeight="1" spans="1:4">
      <c r="A5" s="363" t="s">
        <v>1131</v>
      </c>
      <c r="B5" s="371">
        <v>22338</v>
      </c>
      <c r="C5" s="371">
        <v>24489</v>
      </c>
      <c r="D5" s="372">
        <f t="shared" ref="D5:D68" si="1">(C5-B5)/B5*100</f>
        <v>9.62933118452861</v>
      </c>
    </row>
    <row r="6" ht="24.95" customHeight="1" spans="1:4">
      <c r="A6" s="363" t="s">
        <v>1132</v>
      </c>
      <c r="B6" s="371">
        <v>3703</v>
      </c>
      <c r="C6" s="371">
        <v>4500</v>
      </c>
      <c r="D6" s="372">
        <f t="shared" si="1"/>
        <v>21.5230893869835</v>
      </c>
    </row>
    <row r="7" ht="24.95" customHeight="1" spans="1:4">
      <c r="A7" s="363" t="s">
        <v>1133</v>
      </c>
      <c r="B7" s="371">
        <v>2202</v>
      </c>
      <c r="C7" s="371">
        <v>3191</v>
      </c>
      <c r="D7" s="372">
        <f t="shared" si="1"/>
        <v>44.913714804723</v>
      </c>
    </row>
    <row r="8" ht="24.95" customHeight="1" spans="1:4">
      <c r="A8" s="363" t="s">
        <v>1134</v>
      </c>
      <c r="B8" s="371">
        <v>1371</v>
      </c>
      <c r="C8" s="371">
        <v>6903</v>
      </c>
      <c r="D8" s="372">
        <f t="shared" si="1"/>
        <v>403.501094091904</v>
      </c>
    </row>
    <row r="9" ht="24.95" customHeight="1" spans="1:4">
      <c r="A9" s="361" t="s">
        <v>1135</v>
      </c>
      <c r="B9" s="371">
        <v>51818</v>
      </c>
      <c r="C9" s="371">
        <v>51645</v>
      </c>
      <c r="D9" s="372">
        <f t="shared" si="1"/>
        <v>-0.333860820564283</v>
      </c>
    </row>
    <row r="10" ht="24.95" customHeight="1" spans="1:4">
      <c r="A10" s="363" t="s">
        <v>1136</v>
      </c>
      <c r="B10" s="371">
        <v>6170</v>
      </c>
      <c r="C10" s="371">
        <v>8955</v>
      </c>
      <c r="D10" s="372">
        <f t="shared" si="1"/>
        <v>45.1377633711507</v>
      </c>
    </row>
    <row r="11" ht="24.95" customHeight="1" spans="1:4">
      <c r="A11" s="363" t="s">
        <v>1137</v>
      </c>
      <c r="B11" s="371">
        <v>252</v>
      </c>
      <c r="C11" s="371">
        <v>120</v>
      </c>
      <c r="D11" s="372">
        <f t="shared" si="1"/>
        <v>-52.3809523809524</v>
      </c>
    </row>
    <row r="12" ht="24.95" customHeight="1" spans="1:4">
      <c r="A12" s="363" t="s">
        <v>1138</v>
      </c>
      <c r="B12" s="371">
        <v>281</v>
      </c>
      <c r="C12" s="371">
        <v>80</v>
      </c>
      <c r="D12" s="372">
        <f t="shared" si="1"/>
        <v>-71.5302491103203</v>
      </c>
    </row>
    <row r="13" ht="24.95" customHeight="1" spans="1:4">
      <c r="A13" s="363" t="s">
        <v>1139</v>
      </c>
      <c r="B13" s="371">
        <v>1096</v>
      </c>
      <c r="C13" s="371">
        <v>330</v>
      </c>
      <c r="D13" s="372">
        <f t="shared" si="1"/>
        <v>-69.8905109489051</v>
      </c>
    </row>
    <row r="14" ht="24.95" customHeight="1" spans="1:4">
      <c r="A14" s="363" t="s">
        <v>1140</v>
      </c>
      <c r="B14" s="371">
        <v>4328</v>
      </c>
      <c r="C14" s="371">
        <v>6779</v>
      </c>
      <c r="D14" s="372">
        <f t="shared" si="1"/>
        <v>56.6312384473198</v>
      </c>
    </row>
    <row r="15" ht="24.95" customHeight="1" spans="1:4">
      <c r="A15" s="363" t="s">
        <v>1141</v>
      </c>
      <c r="B15" s="371">
        <v>63</v>
      </c>
      <c r="C15" s="371">
        <v>45</v>
      </c>
      <c r="D15" s="372">
        <f t="shared" si="1"/>
        <v>-28.5714285714286</v>
      </c>
    </row>
    <row r="16" ht="24.95" customHeight="1" spans="1:4">
      <c r="A16" s="363" t="s">
        <v>1142</v>
      </c>
      <c r="B16" s="371">
        <v>0</v>
      </c>
      <c r="C16" s="371"/>
      <c r="D16" s="372"/>
    </row>
    <row r="17" ht="24.95" customHeight="1" spans="1:4">
      <c r="A17" s="363" t="s">
        <v>1143</v>
      </c>
      <c r="B17" s="371">
        <v>449</v>
      </c>
      <c r="C17" s="371">
        <v>791</v>
      </c>
      <c r="D17" s="372">
        <f t="shared" si="1"/>
        <v>76.1692650334076</v>
      </c>
    </row>
    <row r="18" ht="24.95" customHeight="1" spans="1:4">
      <c r="A18" s="363" t="s">
        <v>1144</v>
      </c>
      <c r="B18" s="371">
        <v>166</v>
      </c>
      <c r="C18" s="371">
        <v>346</v>
      </c>
      <c r="D18" s="372">
        <f t="shared" si="1"/>
        <v>108.433734939759</v>
      </c>
    </row>
    <row r="19" ht="24.95" customHeight="1" spans="1:4">
      <c r="A19" s="363" t="s">
        <v>1145</v>
      </c>
      <c r="B19" s="371">
        <v>39013</v>
      </c>
      <c r="C19" s="371">
        <v>34199</v>
      </c>
      <c r="D19" s="372">
        <f t="shared" si="1"/>
        <v>-12.3394765847282</v>
      </c>
    </row>
    <row r="20" ht="24.95" customHeight="1" spans="1:4">
      <c r="A20" s="361" t="s">
        <v>1146</v>
      </c>
      <c r="B20" s="371">
        <v>30829</v>
      </c>
      <c r="C20" s="371">
        <v>62658</v>
      </c>
      <c r="D20" s="372">
        <f t="shared" si="1"/>
        <v>103.24369911447</v>
      </c>
    </row>
    <row r="21" ht="24.95" customHeight="1" spans="1:4">
      <c r="A21" s="363" t="s">
        <v>1147</v>
      </c>
      <c r="B21" s="371">
        <v>66</v>
      </c>
      <c r="C21" s="371">
        <v>6043</v>
      </c>
      <c r="D21" s="372">
        <f t="shared" si="1"/>
        <v>9056.06060606061</v>
      </c>
    </row>
    <row r="22" ht="24.95" customHeight="1" spans="1:4">
      <c r="A22" s="363" t="s">
        <v>1148</v>
      </c>
      <c r="B22" s="371">
        <v>19041</v>
      </c>
      <c r="C22" s="371">
        <v>2164</v>
      </c>
      <c r="D22" s="372">
        <f t="shared" si="1"/>
        <v>-88.6350506801113</v>
      </c>
    </row>
    <row r="23" ht="24.95" customHeight="1" spans="1:4">
      <c r="A23" s="363" t="s">
        <v>1149</v>
      </c>
      <c r="B23" s="371">
        <v>164</v>
      </c>
      <c r="C23" s="371">
        <v>121</v>
      </c>
      <c r="D23" s="372">
        <f t="shared" si="1"/>
        <v>-26.219512195122</v>
      </c>
    </row>
    <row r="24" ht="24.95" customHeight="1" spans="1:4">
      <c r="A24" s="363" t="s">
        <v>1150</v>
      </c>
      <c r="B24" s="371">
        <v>0</v>
      </c>
      <c r="C24" s="371">
        <v>248</v>
      </c>
      <c r="D24" s="372"/>
    </row>
    <row r="25" ht="24.95" customHeight="1" spans="1:4">
      <c r="A25" s="363" t="s">
        <v>1151</v>
      </c>
      <c r="B25" s="371">
        <v>292</v>
      </c>
      <c r="C25" s="371">
        <v>614</v>
      </c>
      <c r="D25" s="372">
        <f t="shared" si="1"/>
        <v>110.27397260274</v>
      </c>
    </row>
    <row r="26" ht="24.95" customHeight="1" spans="1:4">
      <c r="A26" s="363" t="s">
        <v>1152</v>
      </c>
      <c r="B26" s="371">
        <v>245</v>
      </c>
      <c r="C26" s="371">
        <v>480</v>
      </c>
      <c r="D26" s="372">
        <f t="shared" si="1"/>
        <v>95.9183673469388</v>
      </c>
    </row>
    <row r="27" ht="24.95" customHeight="1" spans="1:4">
      <c r="A27" s="363" t="s">
        <v>1153</v>
      </c>
      <c r="B27" s="371">
        <v>11021</v>
      </c>
      <c r="C27" s="371">
        <v>52988</v>
      </c>
      <c r="D27" s="372">
        <f t="shared" si="1"/>
        <v>380.791216767988</v>
      </c>
    </row>
    <row r="28" ht="24.95" customHeight="1" spans="1:4">
      <c r="A28" s="361" t="s">
        <v>1154</v>
      </c>
      <c r="B28" s="371">
        <v>2935</v>
      </c>
      <c r="C28" s="371">
        <v>9265</v>
      </c>
      <c r="D28" s="372">
        <f t="shared" si="1"/>
        <v>215.672913117547</v>
      </c>
    </row>
    <row r="29" ht="24.95" customHeight="1" spans="1:4">
      <c r="A29" s="363" t="s">
        <v>1147</v>
      </c>
      <c r="B29" s="371">
        <v>0</v>
      </c>
      <c r="C29" s="371">
        <v>1100</v>
      </c>
      <c r="D29" s="372"/>
    </row>
    <row r="30" ht="24.95" customHeight="1" spans="1:4">
      <c r="A30" s="363" t="s">
        <v>1148</v>
      </c>
      <c r="B30" s="371">
        <v>2875</v>
      </c>
      <c r="C30" s="371">
        <v>40</v>
      </c>
      <c r="D30" s="372">
        <f t="shared" si="1"/>
        <v>-98.6086956521739</v>
      </c>
    </row>
    <row r="31" ht="24.95" customHeight="1" spans="1:4">
      <c r="A31" s="363" t="s">
        <v>1149</v>
      </c>
      <c r="B31" s="371">
        <v>0</v>
      </c>
      <c r="C31" s="371"/>
      <c r="D31" s="372"/>
    </row>
    <row r="32" ht="24.95" customHeight="1" spans="1:4">
      <c r="A32" s="363" t="s">
        <v>1151</v>
      </c>
      <c r="B32" s="371">
        <v>0</v>
      </c>
      <c r="C32" s="371"/>
      <c r="D32" s="372"/>
    </row>
    <row r="33" ht="24.95" customHeight="1" spans="1:4">
      <c r="A33" s="363" t="s">
        <v>1152</v>
      </c>
      <c r="B33" s="371">
        <v>0</v>
      </c>
      <c r="C33" s="371">
        <v>1</v>
      </c>
      <c r="D33" s="372"/>
    </row>
    <row r="34" ht="24.95" customHeight="1" spans="1:4">
      <c r="A34" s="363" t="s">
        <v>1153</v>
      </c>
      <c r="B34" s="371">
        <v>60</v>
      </c>
      <c r="C34" s="371">
        <v>8124</v>
      </c>
      <c r="D34" s="372"/>
    </row>
    <row r="35" ht="24.95" customHeight="1" spans="1:4">
      <c r="A35" s="361" t="s">
        <v>1155</v>
      </c>
      <c r="B35" s="371">
        <v>125008</v>
      </c>
      <c r="C35" s="371">
        <v>108345</v>
      </c>
      <c r="D35" s="372">
        <f t="shared" si="1"/>
        <v>-13.3295469089978</v>
      </c>
    </row>
    <row r="36" ht="24.95" customHeight="1" spans="1:4">
      <c r="A36" s="363" t="s">
        <v>1156</v>
      </c>
      <c r="B36" s="371">
        <v>103913</v>
      </c>
      <c r="C36" s="371">
        <v>86986</v>
      </c>
      <c r="D36" s="372">
        <f t="shared" si="1"/>
        <v>-16.2895884056855</v>
      </c>
    </row>
    <row r="37" ht="24.95" customHeight="1" spans="1:4">
      <c r="A37" s="363" t="s">
        <v>1157</v>
      </c>
      <c r="B37" s="371">
        <v>21002</v>
      </c>
      <c r="C37" s="371">
        <v>21197</v>
      </c>
      <c r="D37" s="372">
        <f t="shared" si="1"/>
        <v>0.928483001618894</v>
      </c>
    </row>
    <row r="38" ht="24.95" customHeight="1" spans="1:4">
      <c r="A38" s="363" t="s">
        <v>1158</v>
      </c>
      <c r="B38" s="371">
        <v>93</v>
      </c>
      <c r="C38" s="371">
        <v>162</v>
      </c>
      <c r="D38" s="372"/>
    </row>
    <row r="39" ht="24.95" customHeight="1" spans="1:4">
      <c r="A39" s="361" t="s">
        <v>1159</v>
      </c>
      <c r="B39" s="371">
        <v>33533</v>
      </c>
      <c r="C39" s="371">
        <v>15724</v>
      </c>
      <c r="D39" s="372">
        <f t="shared" si="1"/>
        <v>-53.1088778218471</v>
      </c>
    </row>
    <row r="40" ht="24.95" customHeight="1" spans="1:4">
      <c r="A40" s="363" t="s">
        <v>1160</v>
      </c>
      <c r="B40" s="371">
        <v>33391</v>
      </c>
      <c r="C40" s="371">
        <v>15393</v>
      </c>
      <c r="D40" s="372">
        <f t="shared" si="1"/>
        <v>-53.9007516995598</v>
      </c>
    </row>
    <row r="41" ht="24.95" customHeight="1" spans="1:4">
      <c r="A41" s="363" t="s">
        <v>1161</v>
      </c>
      <c r="B41" s="371">
        <v>142</v>
      </c>
      <c r="C41" s="371">
        <v>311</v>
      </c>
      <c r="D41" s="372">
        <f t="shared" si="1"/>
        <v>119.014084507042</v>
      </c>
    </row>
    <row r="42" ht="24.95" customHeight="1" spans="1:4">
      <c r="A42" s="361" t="s">
        <v>1162</v>
      </c>
      <c r="B42" s="371">
        <v>8535</v>
      </c>
      <c r="C42" s="371">
        <v>6498</v>
      </c>
      <c r="D42" s="372">
        <f t="shared" si="1"/>
        <v>-23.8664323374341</v>
      </c>
    </row>
    <row r="43" ht="24.95" customHeight="1" spans="1:4">
      <c r="A43" s="363" t="s">
        <v>1163</v>
      </c>
      <c r="B43" s="371">
        <v>21</v>
      </c>
      <c r="C43" s="371">
        <v>177</v>
      </c>
      <c r="D43" s="372">
        <f t="shared" si="1"/>
        <v>742.857142857143</v>
      </c>
    </row>
    <row r="44" ht="24.95" customHeight="1" spans="1:4">
      <c r="A44" s="363" t="s">
        <v>1164</v>
      </c>
      <c r="B44" s="371">
        <v>154</v>
      </c>
      <c r="C44" s="371">
        <v>149</v>
      </c>
      <c r="D44" s="372">
        <f t="shared" si="1"/>
        <v>-3.24675324675325</v>
      </c>
    </row>
    <row r="45" ht="24.95" customHeight="1" spans="1:4">
      <c r="A45" s="363" t="s">
        <v>1165</v>
      </c>
      <c r="B45" s="371">
        <v>8360</v>
      </c>
      <c r="C45" s="371">
        <v>6172</v>
      </c>
      <c r="D45" s="372">
        <f t="shared" si="1"/>
        <v>-26.1722488038278</v>
      </c>
    </row>
    <row r="46" ht="24.95" customHeight="1" spans="1:4">
      <c r="A46" s="361" t="s">
        <v>1166</v>
      </c>
      <c r="B46" s="371">
        <v>280</v>
      </c>
      <c r="C46" s="371"/>
      <c r="D46" s="372"/>
    </row>
    <row r="47" ht="24.95" customHeight="1" spans="1:4">
      <c r="A47" s="363" t="s">
        <v>1167</v>
      </c>
      <c r="B47" s="371">
        <v>280</v>
      </c>
      <c r="C47" s="371"/>
      <c r="D47" s="372"/>
    </row>
    <row r="48" ht="24.95" customHeight="1" spans="1:4">
      <c r="A48" s="363" t="s">
        <v>1168</v>
      </c>
      <c r="B48" s="371">
        <v>0</v>
      </c>
      <c r="C48" s="371"/>
      <c r="D48" s="372"/>
    </row>
    <row r="49" ht="24.95" customHeight="1" spans="1:4">
      <c r="A49" s="361" t="s">
        <v>1169</v>
      </c>
      <c r="B49" s="371">
        <v>44222</v>
      </c>
      <c r="C49" s="371">
        <v>36998</v>
      </c>
      <c r="D49" s="372">
        <f t="shared" si="1"/>
        <v>-16.3357604812084</v>
      </c>
    </row>
    <row r="50" ht="24.95" customHeight="1" spans="1:4">
      <c r="A50" s="363" t="s">
        <v>1170</v>
      </c>
      <c r="B50" s="371">
        <v>19195</v>
      </c>
      <c r="C50" s="371">
        <v>16853</v>
      </c>
      <c r="D50" s="372">
        <f t="shared" si="1"/>
        <v>-12.2010940349049</v>
      </c>
    </row>
    <row r="51" ht="24.95" customHeight="1" spans="1:4">
      <c r="A51" s="363" t="s">
        <v>1171</v>
      </c>
      <c r="B51" s="371">
        <v>819</v>
      </c>
      <c r="C51" s="371">
        <v>954</v>
      </c>
      <c r="D51" s="372"/>
    </row>
    <row r="52" ht="24.95" customHeight="1" spans="1:4">
      <c r="A52" s="363" t="s">
        <v>1172</v>
      </c>
      <c r="B52" s="371">
        <v>0</v>
      </c>
      <c r="C52" s="371"/>
      <c r="D52" s="372"/>
    </row>
    <row r="53" ht="24.95" customHeight="1" spans="1:4">
      <c r="A53" s="363" t="s">
        <v>1173</v>
      </c>
      <c r="B53" s="371">
        <v>0</v>
      </c>
      <c r="C53" s="371">
        <v>764</v>
      </c>
      <c r="D53" s="372"/>
    </row>
    <row r="54" ht="24.95" customHeight="1" spans="1:4">
      <c r="A54" s="363" t="s">
        <v>1174</v>
      </c>
      <c r="B54" s="371">
        <v>24208</v>
      </c>
      <c r="C54" s="371">
        <v>18427</v>
      </c>
      <c r="D54" s="372">
        <f t="shared" si="1"/>
        <v>-23.8805353602115</v>
      </c>
    </row>
    <row r="55" ht="24.95" customHeight="1" spans="1:4">
      <c r="A55" s="361" t="s">
        <v>1175</v>
      </c>
      <c r="B55" s="371">
        <v>53436</v>
      </c>
      <c r="C55" s="371">
        <v>38314</v>
      </c>
      <c r="D55" s="372">
        <f t="shared" si="1"/>
        <v>-28.2992738977468</v>
      </c>
    </row>
    <row r="56" ht="24.95" customHeight="1" spans="1:4">
      <c r="A56" s="363" t="s">
        <v>1176</v>
      </c>
      <c r="B56" s="371">
        <v>53436</v>
      </c>
      <c r="C56" s="371">
        <v>38314</v>
      </c>
      <c r="D56" s="372">
        <f t="shared" si="1"/>
        <v>-28.2992738977468</v>
      </c>
    </row>
    <row r="57" ht="24.95" customHeight="1" spans="1:4">
      <c r="A57" s="363" t="s">
        <v>484</v>
      </c>
      <c r="B57" s="371">
        <v>0</v>
      </c>
      <c r="C57" s="371"/>
      <c r="D57" s="372"/>
    </row>
    <row r="58" ht="24.95" customHeight="1" spans="1:4">
      <c r="A58" s="361" t="s">
        <v>1177</v>
      </c>
      <c r="B58" s="371">
        <v>3001</v>
      </c>
      <c r="C58" s="371">
        <v>3032</v>
      </c>
      <c r="D58" s="372">
        <f t="shared" si="1"/>
        <v>1.03298900366544</v>
      </c>
    </row>
    <row r="59" ht="24.95" customHeight="1" spans="1:4">
      <c r="A59" s="363" t="s">
        <v>1178</v>
      </c>
      <c r="B59" s="371">
        <v>3001</v>
      </c>
      <c r="C59" s="371">
        <v>3032</v>
      </c>
      <c r="D59" s="372">
        <f t="shared" si="1"/>
        <v>1.03298900366544</v>
      </c>
    </row>
    <row r="60" ht="24.95" customHeight="1" spans="1:4">
      <c r="A60" s="363" t="s">
        <v>1179</v>
      </c>
      <c r="B60" s="371">
        <v>0</v>
      </c>
      <c r="C60" s="371"/>
      <c r="D60" s="372"/>
    </row>
    <row r="61" ht="24.95" customHeight="1" spans="1:4">
      <c r="A61" s="363" t="s">
        <v>1180</v>
      </c>
      <c r="B61" s="371">
        <v>0</v>
      </c>
      <c r="C61" s="371"/>
      <c r="D61" s="372"/>
    </row>
    <row r="62" ht="24.95" customHeight="1" spans="1:4">
      <c r="A62" s="363" t="s">
        <v>1181</v>
      </c>
      <c r="B62" s="371">
        <v>0</v>
      </c>
      <c r="C62" s="371"/>
      <c r="D62" s="372"/>
    </row>
    <row r="63" ht="24.95" customHeight="1" spans="1:4">
      <c r="A63" s="361" t="s">
        <v>1182</v>
      </c>
      <c r="B63" s="371">
        <v>3766</v>
      </c>
      <c r="C63" s="371">
        <v>2470</v>
      </c>
      <c r="D63" s="372">
        <f t="shared" si="1"/>
        <v>-34.41317047265</v>
      </c>
    </row>
    <row r="64" ht="24.95" customHeight="1" spans="1:4">
      <c r="A64" s="363" t="s">
        <v>1183</v>
      </c>
      <c r="B64" s="371">
        <v>0</v>
      </c>
      <c r="C64" s="371"/>
      <c r="D64" s="372"/>
    </row>
    <row r="65" ht="24.95" customHeight="1" spans="1:4">
      <c r="A65" s="363" t="s">
        <v>1184</v>
      </c>
      <c r="B65" s="371">
        <v>0</v>
      </c>
      <c r="C65" s="371"/>
      <c r="D65" s="372"/>
    </row>
    <row r="66" ht="24.95" customHeight="1" spans="1:4">
      <c r="A66" s="363" t="s">
        <v>1185</v>
      </c>
      <c r="B66" s="371">
        <v>0</v>
      </c>
      <c r="C66" s="371">
        <v>2451</v>
      </c>
      <c r="D66" s="372"/>
    </row>
    <row r="67" ht="24.95" customHeight="1" spans="1:4">
      <c r="A67" s="363" t="s">
        <v>85</v>
      </c>
      <c r="B67" s="371">
        <v>3766</v>
      </c>
      <c r="C67" s="371">
        <v>19</v>
      </c>
      <c r="D67" s="372">
        <f t="shared" si="1"/>
        <v>-99.4954859267127</v>
      </c>
    </row>
    <row r="68" ht="24.95" customHeight="1" spans="1:4">
      <c r="A68" s="366" t="s">
        <v>1123</v>
      </c>
      <c r="B68" s="283">
        <v>386966</v>
      </c>
      <c r="C68" s="371">
        <v>374032</v>
      </c>
      <c r="D68" s="372">
        <f t="shared" si="1"/>
        <v>-3.34241251169353</v>
      </c>
    </row>
    <row r="69" spans="1:12">
      <c r="A69" s="367" t="s">
        <v>1186</v>
      </c>
      <c r="B69" s="367"/>
      <c r="C69" s="367"/>
      <c r="D69" s="367"/>
      <c r="E69" s="367"/>
      <c r="F69" s="367"/>
      <c r="G69" s="367"/>
      <c r="H69" s="367"/>
      <c r="I69" s="367"/>
      <c r="J69" s="367"/>
      <c r="K69" s="367"/>
      <c r="L69" s="367"/>
    </row>
  </sheetData>
  <mergeCells count="1">
    <mergeCell ref="A1:D1"/>
  </mergeCells>
  <printOptions horizontalCentered="1"/>
  <pageMargins left="0.71" right="0.71" top="0.75" bottom="0.75" header="0.31" footer="0.3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C47"/>
  <sheetViews>
    <sheetView showZeros="0" view="pageBreakPreview" zoomScaleNormal="100" zoomScaleSheetLayoutView="100" workbookViewId="0">
      <selection activeCell="A1" sqref="$A1:$XFD1048576"/>
    </sheetView>
  </sheetViews>
  <sheetFormatPr defaultColWidth="8.875" defaultRowHeight="14.25" outlineLevelCol="2"/>
  <cols>
    <col min="1" max="1" width="53.5" style="160" customWidth="1"/>
    <col min="2" max="2" width="17.75" style="160" customWidth="1"/>
    <col min="3" max="3" width="13.875" customWidth="1"/>
  </cols>
  <sheetData>
    <row r="1" s="85" customFormat="1" ht="30" customHeight="1" spans="1:3">
      <c r="A1" s="176" t="s">
        <v>1187</v>
      </c>
      <c r="B1" s="176"/>
      <c r="C1" s="176"/>
    </row>
    <row r="2" s="357" customFormat="1" ht="20.1" customHeight="1" spans="1:3">
      <c r="A2" s="358" t="s">
        <v>1188</v>
      </c>
      <c r="C2" s="178" t="s">
        <v>34</v>
      </c>
    </row>
    <row r="3" ht="20.1" customHeight="1" spans="1:3">
      <c r="A3" s="359" t="s">
        <v>35</v>
      </c>
      <c r="B3" s="360" t="s">
        <v>91</v>
      </c>
      <c r="C3" s="360" t="s">
        <v>93</v>
      </c>
    </row>
    <row r="4" ht="24.95" customHeight="1" spans="1:3">
      <c r="A4" s="361" t="s">
        <v>1130</v>
      </c>
      <c r="B4" s="352">
        <v>38897</v>
      </c>
      <c r="C4" s="362"/>
    </row>
    <row r="5" ht="24.95" customHeight="1" spans="1:3">
      <c r="A5" s="363" t="s">
        <v>1131</v>
      </c>
      <c r="B5" s="352">
        <v>24394</v>
      </c>
      <c r="C5" s="364"/>
    </row>
    <row r="6" ht="24.95" customHeight="1" spans="1:3">
      <c r="A6" s="363" t="s">
        <v>1132</v>
      </c>
      <c r="B6" s="352">
        <v>4500</v>
      </c>
      <c r="C6" s="364"/>
    </row>
    <row r="7" ht="24.95" customHeight="1" spans="1:3">
      <c r="A7" s="363" t="s">
        <v>1133</v>
      </c>
      <c r="B7" s="352">
        <v>3100</v>
      </c>
      <c r="C7" s="364"/>
    </row>
    <row r="8" ht="24.95" customHeight="1" spans="1:3">
      <c r="A8" s="363" t="s">
        <v>1134</v>
      </c>
      <c r="B8" s="352">
        <v>6903</v>
      </c>
      <c r="C8" s="364"/>
    </row>
    <row r="9" ht="24.95" customHeight="1" spans="1:3">
      <c r="A9" s="361" t="s">
        <v>1135</v>
      </c>
      <c r="B9" s="352">
        <v>4715</v>
      </c>
      <c r="C9" s="364"/>
    </row>
    <row r="10" ht="24.95" customHeight="1" spans="1:3">
      <c r="A10" s="363" t="s">
        <v>1136</v>
      </c>
      <c r="B10" s="352">
        <v>3148</v>
      </c>
      <c r="C10" s="364"/>
    </row>
    <row r="11" ht="24.95" customHeight="1" spans="1:3">
      <c r="A11" s="363" t="s">
        <v>1137</v>
      </c>
      <c r="B11" s="352">
        <v>2</v>
      </c>
      <c r="C11" s="364"/>
    </row>
    <row r="12" ht="24.95" customHeight="1" spans="1:3">
      <c r="A12" s="363" t="s">
        <v>1138</v>
      </c>
      <c r="B12" s="352">
        <v>6</v>
      </c>
      <c r="C12" s="364"/>
    </row>
    <row r="13" ht="24.95" customHeight="1" spans="1:3">
      <c r="A13" s="363" t="s">
        <v>1139</v>
      </c>
      <c r="B13" s="352">
        <v>50</v>
      </c>
      <c r="C13" s="364"/>
    </row>
    <row r="14" ht="24.95" customHeight="1" spans="1:3">
      <c r="A14" s="363" t="s">
        <v>1140</v>
      </c>
      <c r="B14" s="352">
        <v>365</v>
      </c>
      <c r="C14" s="364"/>
    </row>
    <row r="15" ht="24.95" customHeight="1" spans="1:3">
      <c r="A15" s="363" t="s">
        <v>1141</v>
      </c>
      <c r="B15" s="352">
        <v>25</v>
      </c>
      <c r="C15" s="364"/>
    </row>
    <row r="16" ht="24.95" customHeight="1" spans="1:3">
      <c r="A16" s="363" t="s">
        <v>1142</v>
      </c>
      <c r="B16" s="352">
        <v>0</v>
      </c>
      <c r="C16" s="364"/>
    </row>
    <row r="17" ht="24.95" customHeight="1" spans="1:3">
      <c r="A17" s="363" t="s">
        <v>1143</v>
      </c>
      <c r="B17" s="352">
        <v>249</v>
      </c>
      <c r="C17" s="364"/>
    </row>
    <row r="18" ht="24.95" customHeight="1" spans="1:3">
      <c r="A18" s="363" t="s">
        <v>1144</v>
      </c>
      <c r="B18" s="352">
        <v>157</v>
      </c>
      <c r="C18" s="364"/>
    </row>
    <row r="19" ht="24.95" customHeight="1" spans="1:3">
      <c r="A19" s="363" t="s">
        <v>1145</v>
      </c>
      <c r="B19" s="352">
        <v>713</v>
      </c>
      <c r="C19" s="364"/>
    </row>
    <row r="20" ht="24.95" customHeight="1" spans="1:3">
      <c r="A20" s="361" t="s">
        <v>1189</v>
      </c>
      <c r="B20" s="352">
        <v>64</v>
      </c>
      <c r="C20" s="364"/>
    </row>
    <row r="21" ht="24.95" customHeight="1" spans="1:3">
      <c r="A21" s="363" t="s">
        <v>1147</v>
      </c>
      <c r="B21" s="352"/>
      <c r="C21" s="364"/>
    </row>
    <row r="22" ht="24.95" customHeight="1" spans="1:3">
      <c r="A22" s="363" t="s">
        <v>1148</v>
      </c>
      <c r="B22" s="288"/>
      <c r="C22" s="364"/>
    </row>
    <row r="23" ht="24.95" customHeight="1" spans="1:3">
      <c r="A23" s="363" t="s">
        <v>1149</v>
      </c>
      <c r="B23" s="288"/>
      <c r="C23" s="364"/>
    </row>
    <row r="24" ht="24.95" customHeight="1" spans="1:3">
      <c r="A24" s="363" t="s">
        <v>1150</v>
      </c>
      <c r="B24" s="288"/>
      <c r="C24" s="364"/>
    </row>
    <row r="25" ht="24.95" customHeight="1" spans="1:3">
      <c r="A25" s="363" t="s">
        <v>1151</v>
      </c>
      <c r="B25" s="288">
        <v>64</v>
      </c>
      <c r="C25" s="364"/>
    </row>
    <row r="26" ht="24.95" customHeight="1" spans="1:3">
      <c r="A26" s="363" t="s">
        <v>1152</v>
      </c>
      <c r="B26" s="288"/>
      <c r="C26" s="364"/>
    </row>
    <row r="27" ht="24.95" customHeight="1" spans="1:3">
      <c r="A27" s="363" t="s">
        <v>1153</v>
      </c>
      <c r="B27" s="288"/>
      <c r="C27" s="364"/>
    </row>
    <row r="28" ht="24.95" customHeight="1" spans="1:3">
      <c r="A28" s="361" t="s">
        <v>1190</v>
      </c>
      <c r="B28" s="352">
        <v>90788</v>
      </c>
      <c r="C28" s="364"/>
    </row>
    <row r="29" ht="24.95" customHeight="1" spans="1:3">
      <c r="A29" s="363" t="s">
        <v>1156</v>
      </c>
      <c r="B29" s="352">
        <v>85821</v>
      </c>
      <c r="C29" s="364"/>
    </row>
    <row r="30" ht="24.95" customHeight="1" spans="1:3">
      <c r="A30" s="363" t="s">
        <v>1157</v>
      </c>
      <c r="B30" s="352">
        <v>4967</v>
      </c>
      <c r="C30" s="364"/>
    </row>
    <row r="31" ht="24.95" customHeight="1" spans="1:3">
      <c r="A31" s="363" t="s">
        <v>1158</v>
      </c>
      <c r="B31" s="288"/>
      <c r="C31" s="364"/>
    </row>
    <row r="32" ht="24.95" customHeight="1" spans="1:3">
      <c r="A32" s="361" t="s">
        <v>1191</v>
      </c>
      <c r="B32" s="288">
        <v>1</v>
      </c>
      <c r="C32" s="364"/>
    </row>
    <row r="33" ht="24.95" customHeight="1" spans="1:3">
      <c r="A33" s="363" t="s">
        <v>1192</v>
      </c>
      <c r="B33" s="288">
        <v>1</v>
      </c>
      <c r="C33" s="364"/>
    </row>
    <row r="34" ht="24.95" customHeight="1" spans="1:3">
      <c r="A34" s="361" t="s">
        <v>1193</v>
      </c>
      <c r="B34" s="288">
        <v>2901</v>
      </c>
      <c r="C34" s="364"/>
    </row>
    <row r="35" ht="24.95" customHeight="1" spans="1:3">
      <c r="A35" s="363" t="s">
        <v>1170</v>
      </c>
      <c r="B35" s="288">
        <v>1683</v>
      </c>
      <c r="C35" s="364"/>
    </row>
    <row r="36" ht="24.95" customHeight="1" spans="1:3">
      <c r="A36" s="363" t="s">
        <v>1171</v>
      </c>
      <c r="B36" s="288">
        <v>0</v>
      </c>
      <c r="C36" s="364"/>
    </row>
    <row r="37" ht="24.95" customHeight="1" spans="1:3">
      <c r="A37" s="363" t="s">
        <v>1172</v>
      </c>
      <c r="B37" s="288"/>
      <c r="C37" s="364"/>
    </row>
    <row r="38" ht="24.95" customHeight="1" spans="1:3">
      <c r="A38" s="363" t="s">
        <v>1173</v>
      </c>
      <c r="B38" s="288">
        <v>675</v>
      </c>
      <c r="C38" s="364"/>
    </row>
    <row r="39" ht="24.95" customHeight="1" spans="1:3">
      <c r="A39" s="363" t="s">
        <v>1174</v>
      </c>
      <c r="B39" s="288">
        <v>543</v>
      </c>
      <c r="C39" s="364"/>
    </row>
    <row r="40" ht="24.95" customHeight="1" spans="1:3">
      <c r="A40" s="361" t="s">
        <v>1194</v>
      </c>
      <c r="B40" s="288"/>
      <c r="C40" s="364"/>
    </row>
    <row r="41" ht="24.95" customHeight="1" spans="1:3">
      <c r="A41" s="363" t="s">
        <v>1183</v>
      </c>
      <c r="B41" s="288">
        <v>0</v>
      </c>
      <c r="C41" s="364"/>
    </row>
    <row r="42" ht="24.95" customHeight="1" spans="1:3">
      <c r="A42" s="363" t="s">
        <v>1184</v>
      </c>
      <c r="B42" s="288">
        <v>0</v>
      </c>
      <c r="C42" s="364"/>
    </row>
    <row r="43" ht="24.95" customHeight="1" spans="1:3">
      <c r="A43" s="363" t="s">
        <v>1185</v>
      </c>
      <c r="B43" s="288">
        <v>0</v>
      </c>
      <c r="C43" s="364"/>
    </row>
    <row r="44" ht="24.95" customHeight="1" spans="1:3">
      <c r="A44" s="363" t="s">
        <v>85</v>
      </c>
      <c r="B44" s="288"/>
      <c r="C44" s="364"/>
    </row>
    <row r="45" ht="24.95" customHeight="1" spans="1:3">
      <c r="A45" s="365"/>
      <c r="B45" s="288"/>
      <c r="C45" s="364"/>
    </row>
    <row r="46" ht="24.95" customHeight="1" spans="1:3">
      <c r="A46" s="366" t="s">
        <v>1123</v>
      </c>
      <c r="B46" s="283">
        <v>137366</v>
      </c>
      <c r="C46" s="364"/>
    </row>
    <row r="47" spans="1:1">
      <c r="A47" s="367" t="s">
        <v>1186</v>
      </c>
    </row>
  </sheetData>
  <mergeCells count="1">
    <mergeCell ref="A1:C1"/>
  </mergeCells>
  <pageMargins left="0.75" right="0.75" top="1" bottom="1" header="0.5" footer="0.5"/>
  <pageSetup paperSize="9" scale="95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7"/>
  <sheetViews>
    <sheetView showZeros="0" view="pageBreakPreview" zoomScaleNormal="100" zoomScaleSheetLayoutView="100" workbookViewId="0">
      <selection activeCell="F12" sqref="F12"/>
    </sheetView>
  </sheetViews>
  <sheetFormatPr defaultColWidth="27.875" defaultRowHeight="14.25" outlineLevelCol="3"/>
  <cols>
    <col min="1" max="16384" width="27.875" style="290"/>
  </cols>
  <sheetData>
    <row r="1" ht="22.5" spans="1:4">
      <c r="A1" s="348" t="s">
        <v>1195</v>
      </c>
      <c r="B1" s="348"/>
      <c r="C1" s="348"/>
      <c r="D1" s="348"/>
    </row>
    <row r="2" spans="1:4">
      <c r="A2" s="349" t="s">
        <v>1127</v>
      </c>
      <c r="B2" s="349"/>
      <c r="C2" s="349"/>
      <c r="D2" s="349"/>
    </row>
    <row r="3" spans="1:4">
      <c r="A3" s="350" t="s">
        <v>1196</v>
      </c>
      <c r="B3" s="350" t="s">
        <v>1197</v>
      </c>
      <c r="C3" s="350" t="s">
        <v>1196</v>
      </c>
      <c r="D3" s="350" t="s">
        <v>1197</v>
      </c>
    </row>
    <row r="4" spans="1:4">
      <c r="A4" s="351" t="s">
        <v>1198</v>
      </c>
      <c r="B4" s="352">
        <f>'[1]L01'!C5</f>
        <v>88595</v>
      </c>
      <c r="C4" s="351" t="s">
        <v>1199</v>
      </c>
      <c r="D4" s="352">
        <f>'[1]L02'!C5</f>
        <v>374032</v>
      </c>
    </row>
    <row r="5" spans="1:4">
      <c r="A5" s="351" t="s">
        <v>1200</v>
      </c>
      <c r="B5" s="352">
        <f>SUM(B6,B13,B49)</f>
        <v>257423</v>
      </c>
      <c r="C5" s="351" t="s">
        <v>1201</v>
      </c>
      <c r="D5" s="352">
        <f>SUM(D6,D13,D49)</f>
        <v>0</v>
      </c>
    </row>
    <row r="6" spans="1:4">
      <c r="A6" s="351" t="s">
        <v>1202</v>
      </c>
      <c r="B6" s="352">
        <f>SUM(B7:B12)</f>
        <v>7038</v>
      </c>
      <c r="C6" s="351" t="s">
        <v>1203</v>
      </c>
      <c r="D6" s="352">
        <f>SUM(D7:D12)</f>
        <v>0</v>
      </c>
    </row>
    <row r="7" spans="1:4">
      <c r="A7" s="353" t="s">
        <v>1204</v>
      </c>
      <c r="B7" s="352">
        <v>1846</v>
      </c>
      <c r="C7" s="353" t="s">
        <v>1205</v>
      </c>
      <c r="D7" s="352">
        <v>0</v>
      </c>
    </row>
    <row r="8" spans="1:4">
      <c r="A8" s="353" t="s">
        <v>1206</v>
      </c>
      <c r="B8" s="352">
        <v>351</v>
      </c>
      <c r="C8" s="353" t="s">
        <v>1207</v>
      </c>
      <c r="D8" s="352">
        <v>0</v>
      </c>
    </row>
    <row r="9" spans="1:4">
      <c r="A9" s="353" t="s">
        <v>1208</v>
      </c>
      <c r="B9" s="352">
        <v>1926</v>
      </c>
      <c r="C9" s="353" t="s">
        <v>1209</v>
      </c>
      <c r="D9" s="352">
        <v>0</v>
      </c>
    </row>
    <row r="10" spans="1:4">
      <c r="A10" s="353" t="s">
        <v>1210</v>
      </c>
      <c r="B10" s="352">
        <v>0</v>
      </c>
      <c r="C10" s="353" t="s">
        <v>1211</v>
      </c>
      <c r="D10" s="352">
        <v>0</v>
      </c>
    </row>
    <row r="11" spans="1:4">
      <c r="A11" s="353" t="s">
        <v>1212</v>
      </c>
      <c r="B11" s="352">
        <v>2915</v>
      </c>
      <c r="C11" s="353" t="s">
        <v>1213</v>
      </c>
      <c r="D11" s="352">
        <v>0</v>
      </c>
    </row>
    <row r="12" spans="1:4">
      <c r="A12" s="353" t="s">
        <v>1214</v>
      </c>
      <c r="B12" s="352">
        <v>0</v>
      </c>
      <c r="C12" s="353" t="s">
        <v>1215</v>
      </c>
      <c r="D12" s="352">
        <v>0</v>
      </c>
    </row>
    <row r="13" spans="1:4">
      <c r="A13" s="351" t="s">
        <v>1216</v>
      </c>
      <c r="B13" s="352">
        <f>SUM(B14:B48)</f>
        <v>143505</v>
      </c>
      <c r="C13" s="351" t="s">
        <v>1217</v>
      </c>
      <c r="D13" s="352">
        <f>SUM(D14:D48)</f>
        <v>0</v>
      </c>
    </row>
    <row r="14" spans="1:4">
      <c r="A14" s="353" t="s">
        <v>1218</v>
      </c>
      <c r="B14" s="352">
        <v>0</v>
      </c>
      <c r="C14" s="353" t="s">
        <v>1219</v>
      </c>
      <c r="D14" s="352">
        <v>0</v>
      </c>
    </row>
    <row r="15" spans="1:4">
      <c r="A15" s="353" t="s">
        <v>1220</v>
      </c>
      <c r="B15" s="352">
        <v>55085</v>
      </c>
      <c r="C15" s="353" t="s">
        <v>1221</v>
      </c>
      <c r="D15" s="352">
        <v>0</v>
      </c>
    </row>
    <row r="16" spans="1:4">
      <c r="A16" s="353" t="s">
        <v>1222</v>
      </c>
      <c r="B16" s="352">
        <v>13219</v>
      </c>
      <c r="C16" s="353" t="s">
        <v>1223</v>
      </c>
      <c r="D16" s="352">
        <v>0</v>
      </c>
    </row>
    <row r="17" spans="1:4">
      <c r="A17" s="353" t="s">
        <v>1224</v>
      </c>
      <c r="B17" s="352">
        <v>8170</v>
      </c>
      <c r="C17" s="353" t="s">
        <v>1225</v>
      </c>
      <c r="D17" s="352">
        <v>0</v>
      </c>
    </row>
    <row r="18" spans="1:4">
      <c r="A18" s="353" t="s">
        <v>1226</v>
      </c>
      <c r="B18" s="352">
        <v>0</v>
      </c>
      <c r="C18" s="353" t="s">
        <v>1227</v>
      </c>
      <c r="D18" s="352">
        <v>0</v>
      </c>
    </row>
    <row r="19" spans="1:4">
      <c r="A19" s="353" t="s">
        <v>1228</v>
      </c>
      <c r="B19" s="352">
        <v>0</v>
      </c>
      <c r="C19" s="353" t="s">
        <v>1229</v>
      </c>
      <c r="D19" s="352">
        <v>0</v>
      </c>
    </row>
    <row r="20" spans="1:4">
      <c r="A20" s="353" t="s">
        <v>1230</v>
      </c>
      <c r="B20" s="352">
        <v>1035</v>
      </c>
      <c r="C20" s="353" t="s">
        <v>1231</v>
      </c>
      <c r="D20" s="352">
        <v>0</v>
      </c>
    </row>
    <row r="21" spans="1:4">
      <c r="A21" s="353" t="s">
        <v>1232</v>
      </c>
      <c r="B21" s="352">
        <v>1185</v>
      </c>
      <c r="C21" s="353" t="s">
        <v>1233</v>
      </c>
      <c r="D21" s="352">
        <v>0</v>
      </c>
    </row>
    <row r="22" spans="1:4">
      <c r="A22" s="353" t="s">
        <v>1234</v>
      </c>
      <c r="B22" s="352">
        <v>17854</v>
      </c>
      <c r="C22" s="353" t="s">
        <v>1235</v>
      </c>
      <c r="D22" s="352">
        <v>0</v>
      </c>
    </row>
    <row r="23" spans="1:4">
      <c r="A23" s="353" t="s">
        <v>1236</v>
      </c>
      <c r="B23" s="352">
        <v>0</v>
      </c>
      <c r="C23" s="353" t="s">
        <v>1237</v>
      </c>
      <c r="D23" s="352">
        <v>0</v>
      </c>
    </row>
    <row r="24" spans="1:4">
      <c r="A24" s="353" t="s">
        <v>1238</v>
      </c>
      <c r="B24" s="352">
        <v>0</v>
      </c>
      <c r="C24" s="353" t="s">
        <v>1239</v>
      </c>
      <c r="D24" s="352">
        <v>0</v>
      </c>
    </row>
    <row r="25" spans="1:4">
      <c r="A25" s="353" t="s">
        <v>1240</v>
      </c>
      <c r="B25" s="352">
        <v>0</v>
      </c>
      <c r="C25" s="353" t="s">
        <v>1241</v>
      </c>
      <c r="D25" s="352">
        <v>0</v>
      </c>
    </row>
    <row r="26" spans="1:4">
      <c r="A26" s="353" t="s">
        <v>1242</v>
      </c>
      <c r="B26" s="352">
        <v>2826</v>
      </c>
      <c r="C26" s="353" t="s">
        <v>1243</v>
      </c>
      <c r="D26" s="352">
        <v>0</v>
      </c>
    </row>
    <row r="27" spans="1:4">
      <c r="A27" s="353" t="s">
        <v>1244</v>
      </c>
      <c r="B27" s="352">
        <v>0</v>
      </c>
      <c r="C27" s="353" t="s">
        <v>1245</v>
      </c>
      <c r="D27" s="352">
        <v>0</v>
      </c>
    </row>
    <row r="28" spans="1:4">
      <c r="A28" s="353" t="s">
        <v>1246</v>
      </c>
      <c r="B28" s="352">
        <v>0</v>
      </c>
      <c r="C28" s="353" t="s">
        <v>1247</v>
      </c>
      <c r="D28" s="352">
        <v>0</v>
      </c>
    </row>
    <row r="29" spans="1:4">
      <c r="A29" s="353" t="s">
        <v>1248</v>
      </c>
      <c r="B29" s="352">
        <v>0</v>
      </c>
      <c r="C29" s="353" t="s">
        <v>1249</v>
      </c>
      <c r="D29" s="352">
        <v>0</v>
      </c>
    </row>
    <row r="30" spans="1:4">
      <c r="A30" s="353" t="s">
        <v>1250</v>
      </c>
      <c r="B30" s="352">
        <v>1320</v>
      </c>
      <c r="C30" s="353" t="s">
        <v>1251</v>
      </c>
      <c r="D30" s="352">
        <v>0</v>
      </c>
    </row>
    <row r="31" spans="1:4">
      <c r="A31" s="353" t="s">
        <v>1252</v>
      </c>
      <c r="B31" s="352">
        <v>11657</v>
      </c>
      <c r="C31" s="353" t="s">
        <v>1253</v>
      </c>
      <c r="D31" s="352">
        <v>0</v>
      </c>
    </row>
    <row r="32" spans="1:4">
      <c r="A32" s="353" t="s">
        <v>1254</v>
      </c>
      <c r="B32" s="352">
        <v>0</v>
      </c>
      <c r="C32" s="353" t="s">
        <v>1255</v>
      </c>
      <c r="D32" s="352">
        <v>0</v>
      </c>
    </row>
    <row r="33" spans="1:4">
      <c r="A33" s="353" t="s">
        <v>1256</v>
      </c>
      <c r="B33" s="352">
        <v>470</v>
      </c>
      <c r="C33" s="353" t="s">
        <v>1257</v>
      </c>
      <c r="D33" s="352">
        <v>0</v>
      </c>
    </row>
    <row r="34" spans="1:4">
      <c r="A34" s="353" t="s">
        <v>1258</v>
      </c>
      <c r="B34" s="352">
        <v>21180</v>
      </c>
      <c r="C34" s="353" t="s">
        <v>1259</v>
      </c>
      <c r="D34" s="352">
        <v>0</v>
      </c>
    </row>
    <row r="35" spans="1:4">
      <c r="A35" s="353" t="s">
        <v>1260</v>
      </c>
      <c r="B35" s="352">
        <v>1137</v>
      </c>
      <c r="C35" s="353" t="s">
        <v>1261</v>
      </c>
      <c r="D35" s="352">
        <v>0</v>
      </c>
    </row>
    <row r="36" spans="1:4">
      <c r="A36" s="353" t="s">
        <v>1262</v>
      </c>
      <c r="B36" s="352">
        <v>304</v>
      </c>
      <c r="C36" s="353" t="s">
        <v>1263</v>
      </c>
      <c r="D36" s="352">
        <v>0</v>
      </c>
    </row>
    <row r="37" spans="1:4">
      <c r="A37" s="353" t="s">
        <v>1264</v>
      </c>
      <c r="B37" s="352">
        <v>0</v>
      </c>
      <c r="C37" s="353" t="s">
        <v>1265</v>
      </c>
      <c r="D37" s="352">
        <v>0</v>
      </c>
    </row>
    <row r="38" spans="1:4">
      <c r="A38" s="353" t="s">
        <v>1266</v>
      </c>
      <c r="B38" s="352">
        <v>3922</v>
      </c>
      <c r="C38" s="353" t="s">
        <v>1267</v>
      </c>
      <c r="D38" s="352">
        <v>0</v>
      </c>
    </row>
    <row r="39" spans="1:4">
      <c r="A39" s="353" t="s">
        <v>1268</v>
      </c>
      <c r="B39" s="352">
        <v>596</v>
      </c>
      <c r="C39" s="353" t="s">
        <v>1269</v>
      </c>
      <c r="D39" s="354">
        <v>0</v>
      </c>
    </row>
    <row r="40" spans="1:4">
      <c r="A40" s="353" t="s">
        <v>1270</v>
      </c>
      <c r="B40" s="352">
        <v>0</v>
      </c>
      <c r="C40" s="355" t="s">
        <v>1271</v>
      </c>
      <c r="D40" s="352">
        <v>0</v>
      </c>
    </row>
    <row r="41" spans="1:4">
      <c r="A41" s="353" t="s">
        <v>1272</v>
      </c>
      <c r="B41" s="352">
        <v>0</v>
      </c>
      <c r="C41" s="353" t="s">
        <v>1273</v>
      </c>
      <c r="D41" s="356">
        <v>0</v>
      </c>
    </row>
    <row r="42" spans="1:4">
      <c r="A42" s="353" t="s">
        <v>1274</v>
      </c>
      <c r="B42" s="352">
        <v>0</v>
      </c>
      <c r="C42" s="353" t="s">
        <v>1275</v>
      </c>
      <c r="D42" s="352">
        <v>0</v>
      </c>
    </row>
    <row r="43" spans="1:4">
      <c r="A43" s="353" t="s">
        <v>1276</v>
      </c>
      <c r="B43" s="352">
        <v>0</v>
      </c>
      <c r="C43" s="353" t="s">
        <v>1277</v>
      </c>
      <c r="D43" s="352">
        <v>0</v>
      </c>
    </row>
    <row r="44" spans="1:4">
      <c r="A44" s="353" t="s">
        <v>1278</v>
      </c>
      <c r="B44" s="352">
        <v>3408</v>
      </c>
      <c r="C44" s="353" t="s">
        <v>1279</v>
      </c>
      <c r="D44" s="352">
        <v>0</v>
      </c>
    </row>
    <row r="45" spans="1:4">
      <c r="A45" s="353" t="s">
        <v>1280</v>
      </c>
      <c r="B45" s="352">
        <v>0</v>
      </c>
      <c r="C45" s="353" t="s">
        <v>1281</v>
      </c>
      <c r="D45" s="352">
        <v>0</v>
      </c>
    </row>
    <row r="46" spans="1:4">
      <c r="A46" s="353" t="s">
        <v>1282</v>
      </c>
      <c r="B46" s="352">
        <v>125</v>
      </c>
      <c r="C46" s="353" t="s">
        <v>1283</v>
      </c>
      <c r="D46" s="352">
        <v>0</v>
      </c>
    </row>
    <row r="47" spans="1:4">
      <c r="A47" s="353" t="s">
        <v>1284</v>
      </c>
      <c r="B47" s="352">
        <v>0</v>
      </c>
      <c r="C47" s="353" t="s">
        <v>1285</v>
      </c>
      <c r="D47" s="352">
        <v>0</v>
      </c>
    </row>
    <row r="48" spans="1:4">
      <c r="A48" s="353" t="s">
        <v>1286</v>
      </c>
      <c r="B48" s="352">
        <v>12</v>
      </c>
      <c r="C48" s="353" t="s">
        <v>1287</v>
      </c>
      <c r="D48" s="352">
        <v>0</v>
      </c>
    </row>
    <row r="49" spans="1:4">
      <c r="A49" s="351" t="s">
        <v>1288</v>
      </c>
      <c r="B49" s="352">
        <f>SUM(B50:B70)</f>
        <v>106880</v>
      </c>
      <c r="C49" s="351" t="s">
        <v>1289</v>
      </c>
      <c r="D49" s="352">
        <f>SUM(D50:D70)</f>
        <v>0</v>
      </c>
    </row>
    <row r="50" spans="1:4">
      <c r="A50" s="353" t="s">
        <v>1290</v>
      </c>
      <c r="B50" s="352">
        <v>480</v>
      </c>
      <c r="C50" s="353" t="s">
        <v>1290</v>
      </c>
      <c r="D50" s="352">
        <v>0</v>
      </c>
    </row>
    <row r="51" spans="1:4">
      <c r="A51" s="353" t="s">
        <v>1291</v>
      </c>
      <c r="B51" s="352">
        <v>0</v>
      </c>
      <c r="C51" s="353" t="s">
        <v>1291</v>
      </c>
      <c r="D51" s="352">
        <v>0</v>
      </c>
    </row>
    <row r="52" spans="1:4">
      <c r="A52" s="353" t="s">
        <v>1292</v>
      </c>
      <c r="B52" s="352">
        <v>0</v>
      </c>
      <c r="C52" s="353" t="s">
        <v>1292</v>
      </c>
      <c r="D52" s="352">
        <v>0</v>
      </c>
    </row>
    <row r="53" spans="1:4">
      <c r="A53" s="353" t="s">
        <v>1293</v>
      </c>
      <c r="B53" s="352">
        <v>478</v>
      </c>
      <c r="C53" s="353" t="s">
        <v>1293</v>
      </c>
      <c r="D53" s="352">
        <v>0</v>
      </c>
    </row>
    <row r="54" spans="1:4">
      <c r="A54" s="353" t="s">
        <v>1294</v>
      </c>
      <c r="B54" s="352">
        <v>14088</v>
      </c>
      <c r="C54" s="353" t="s">
        <v>1294</v>
      </c>
      <c r="D54" s="352">
        <v>0</v>
      </c>
    </row>
    <row r="55" spans="1:4">
      <c r="A55" s="353" t="s">
        <v>1295</v>
      </c>
      <c r="B55" s="352">
        <v>74</v>
      </c>
      <c r="C55" s="353" t="s">
        <v>1295</v>
      </c>
      <c r="D55" s="352">
        <v>0</v>
      </c>
    </row>
    <row r="56" spans="1:4">
      <c r="A56" s="353" t="s">
        <v>1296</v>
      </c>
      <c r="B56" s="352">
        <v>1214</v>
      </c>
      <c r="C56" s="353" t="s">
        <v>1296</v>
      </c>
      <c r="D56" s="352">
        <v>0</v>
      </c>
    </row>
    <row r="57" spans="1:4">
      <c r="A57" s="353" t="s">
        <v>1297</v>
      </c>
      <c r="B57" s="352">
        <v>8159</v>
      </c>
      <c r="C57" s="353" t="s">
        <v>1297</v>
      </c>
      <c r="D57" s="352">
        <v>0</v>
      </c>
    </row>
    <row r="58" spans="1:4">
      <c r="A58" s="353" t="s">
        <v>1298</v>
      </c>
      <c r="B58" s="352">
        <v>8023</v>
      </c>
      <c r="C58" s="353" t="s">
        <v>1298</v>
      </c>
      <c r="D58" s="352">
        <v>0</v>
      </c>
    </row>
    <row r="59" spans="1:4">
      <c r="A59" s="353" t="s">
        <v>1299</v>
      </c>
      <c r="B59" s="352">
        <v>9220</v>
      </c>
      <c r="C59" s="353" t="s">
        <v>1299</v>
      </c>
      <c r="D59" s="352">
        <v>0</v>
      </c>
    </row>
    <row r="60" spans="1:4">
      <c r="A60" s="353" t="s">
        <v>1300</v>
      </c>
      <c r="B60" s="352">
        <v>3457</v>
      </c>
      <c r="C60" s="353" t="s">
        <v>1300</v>
      </c>
      <c r="D60" s="352">
        <v>0</v>
      </c>
    </row>
    <row r="61" spans="1:4">
      <c r="A61" s="353" t="s">
        <v>1301</v>
      </c>
      <c r="B61" s="352">
        <v>21942</v>
      </c>
      <c r="C61" s="353" t="s">
        <v>1301</v>
      </c>
      <c r="D61" s="352">
        <v>0</v>
      </c>
    </row>
    <row r="62" spans="1:4">
      <c r="A62" s="353" t="s">
        <v>1302</v>
      </c>
      <c r="B62" s="352">
        <v>3317</v>
      </c>
      <c r="C62" s="353" t="s">
        <v>1302</v>
      </c>
      <c r="D62" s="352">
        <v>0</v>
      </c>
    </row>
    <row r="63" spans="1:4">
      <c r="A63" s="353" t="s">
        <v>1303</v>
      </c>
      <c r="B63" s="352">
        <v>3253</v>
      </c>
      <c r="C63" s="353" t="s">
        <v>1303</v>
      </c>
      <c r="D63" s="352">
        <v>0</v>
      </c>
    </row>
    <row r="64" spans="1:4">
      <c r="A64" s="353" t="s">
        <v>1304</v>
      </c>
      <c r="B64" s="352">
        <v>968</v>
      </c>
      <c r="C64" s="353" t="s">
        <v>1304</v>
      </c>
      <c r="D64" s="352">
        <v>0</v>
      </c>
    </row>
    <row r="65" spans="1:4">
      <c r="A65" s="353" t="s">
        <v>1305</v>
      </c>
      <c r="B65" s="352">
        <v>0</v>
      </c>
      <c r="C65" s="353" t="s">
        <v>1305</v>
      </c>
      <c r="D65" s="352">
        <v>0</v>
      </c>
    </row>
    <row r="66" spans="1:4">
      <c r="A66" s="353" t="s">
        <v>1306</v>
      </c>
      <c r="B66" s="352">
        <v>22993</v>
      </c>
      <c r="C66" s="353" t="s">
        <v>1306</v>
      </c>
      <c r="D66" s="352">
        <v>0</v>
      </c>
    </row>
    <row r="67" spans="1:4">
      <c r="A67" s="353" t="s">
        <v>1307</v>
      </c>
      <c r="B67" s="352">
        <v>7677</v>
      </c>
      <c r="C67" s="353" t="s">
        <v>1307</v>
      </c>
      <c r="D67" s="352">
        <v>0</v>
      </c>
    </row>
    <row r="68" spans="1:4">
      <c r="A68" s="353" t="s">
        <v>1308</v>
      </c>
      <c r="B68" s="352">
        <v>3</v>
      </c>
      <c r="C68" s="353" t="s">
        <v>1308</v>
      </c>
      <c r="D68" s="352">
        <v>0</v>
      </c>
    </row>
    <row r="69" spans="1:4">
      <c r="A69" s="353" t="s">
        <v>1309</v>
      </c>
      <c r="B69" s="352">
        <v>1380</v>
      </c>
      <c r="C69" s="353" t="s">
        <v>1309</v>
      </c>
      <c r="D69" s="352">
        <v>0</v>
      </c>
    </row>
    <row r="70" spans="1:4">
      <c r="A70" s="353" t="s">
        <v>59</v>
      </c>
      <c r="B70" s="352">
        <v>154</v>
      </c>
      <c r="C70" s="353" t="s">
        <v>249</v>
      </c>
      <c r="D70" s="352">
        <v>0</v>
      </c>
    </row>
    <row r="71" spans="1:4">
      <c r="A71" s="351" t="s">
        <v>1310</v>
      </c>
      <c r="B71" s="352">
        <f>SUM(B72:B73)</f>
        <v>0</v>
      </c>
      <c r="C71" s="351" t="s">
        <v>1311</v>
      </c>
      <c r="D71" s="352">
        <f>SUM(D72:D73)</f>
        <v>-550</v>
      </c>
    </row>
    <row r="72" spans="1:4">
      <c r="A72" s="353" t="s">
        <v>1312</v>
      </c>
      <c r="B72" s="352">
        <v>0</v>
      </c>
      <c r="C72" s="353" t="s">
        <v>1313</v>
      </c>
      <c r="D72" s="352">
        <v>0</v>
      </c>
    </row>
    <row r="73" spans="1:4">
      <c r="A73" s="353" t="s">
        <v>1314</v>
      </c>
      <c r="B73" s="352">
        <v>0</v>
      </c>
      <c r="C73" s="353" t="s">
        <v>1315</v>
      </c>
      <c r="D73" s="352">
        <v>-550</v>
      </c>
    </row>
    <row r="74" spans="1:4">
      <c r="A74" s="351" t="s">
        <v>1316</v>
      </c>
      <c r="B74" s="352">
        <v>0</v>
      </c>
      <c r="C74" s="353"/>
      <c r="D74" s="352"/>
    </row>
    <row r="75" spans="1:4">
      <c r="A75" s="351" t="s">
        <v>1317</v>
      </c>
      <c r="B75" s="352">
        <v>1666</v>
      </c>
      <c r="C75" s="353"/>
      <c r="D75" s="352"/>
    </row>
    <row r="76" spans="1:4">
      <c r="A76" s="351" t="s">
        <v>1318</v>
      </c>
      <c r="B76" s="352">
        <f>SUM(B77:B79)</f>
        <v>17975</v>
      </c>
      <c r="C76" s="351" t="s">
        <v>1319</v>
      </c>
      <c r="D76" s="352">
        <v>0</v>
      </c>
    </row>
    <row r="77" spans="1:4">
      <c r="A77" s="353" t="s">
        <v>1320</v>
      </c>
      <c r="B77" s="352">
        <v>17975</v>
      </c>
      <c r="C77" s="353"/>
      <c r="D77" s="352"/>
    </row>
    <row r="78" spans="1:4">
      <c r="A78" s="353" t="s">
        <v>1321</v>
      </c>
      <c r="B78" s="352">
        <v>0</v>
      </c>
      <c r="C78" s="353"/>
      <c r="D78" s="352"/>
    </row>
    <row r="79" spans="1:4">
      <c r="A79" s="353" t="s">
        <v>1322</v>
      </c>
      <c r="B79" s="352">
        <v>0</v>
      </c>
      <c r="C79" s="353"/>
      <c r="D79" s="352"/>
    </row>
    <row r="80" spans="1:4">
      <c r="A80" s="351" t="s">
        <v>1323</v>
      </c>
      <c r="B80" s="352">
        <f>B81</f>
        <v>0</v>
      </c>
      <c r="C80" s="351" t="s">
        <v>1324</v>
      </c>
      <c r="D80" s="352">
        <f>D81</f>
        <v>13598</v>
      </c>
    </row>
    <row r="81" spans="1:4">
      <c r="A81" s="351" t="s">
        <v>1325</v>
      </c>
      <c r="B81" s="352">
        <f>B82</f>
        <v>0</v>
      </c>
      <c r="C81" s="351" t="s">
        <v>1326</v>
      </c>
      <c r="D81" s="352">
        <f>SUM(D82:D85)</f>
        <v>13598</v>
      </c>
    </row>
    <row r="82" spans="1:4">
      <c r="A82" s="351" t="s">
        <v>1327</v>
      </c>
      <c r="B82" s="352">
        <f>SUM(B83:B86)</f>
        <v>0</v>
      </c>
      <c r="C82" s="353" t="s">
        <v>1328</v>
      </c>
      <c r="D82" s="352">
        <v>13598</v>
      </c>
    </row>
    <row r="83" spans="1:4">
      <c r="A83" s="353" t="s">
        <v>1329</v>
      </c>
      <c r="B83" s="352">
        <v>0</v>
      </c>
      <c r="C83" s="353" t="s">
        <v>1330</v>
      </c>
      <c r="D83" s="352">
        <v>0</v>
      </c>
    </row>
    <row r="84" spans="1:4">
      <c r="A84" s="353" t="s">
        <v>1331</v>
      </c>
      <c r="B84" s="352">
        <v>0</v>
      </c>
      <c r="C84" s="353" t="s">
        <v>1332</v>
      </c>
      <c r="D84" s="352">
        <v>0</v>
      </c>
    </row>
    <row r="85" spans="1:4">
      <c r="A85" s="353" t="s">
        <v>1333</v>
      </c>
      <c r="B85" s="352">
        <v>0</v>
      </c>
      <c r="C85" s="353" t="s">
        <v>1334</v>
      </c>
      <c r="D85" s="352">
        <v>0</v>
      </c>
    </row>
    <row r="86" spans="1:4">
      <c r="A86" s="353" t="s">
        <v>1335</v>
      </c>
      <c r="B86" s="352">
        <v>0</v>
      </c>
      <c r="C86" s="353"/>
      <c r="D86" s="352"/>
    </row>
    <row r="87" spans="1:4">
      <c r="A87" s="351" t="s">
        <v>1336</v>
      </c>
      <c r="B87" s="352">
        <f>B88</f>
        <v>17655</v>
      </c>
      <c r="C87" s="351" t="s">
        <v>1337</v>
      </c>
      <c r="D87" s="352">
        <f>SUM(D88:D91)</f>
        <v>0</v>
      </c>
    </row>
    <row r="88" spans="1:4">
      <c r="A88" s="351" t="s">
        <v>1338</v>
      </c>
      <c r="B88" s="352">
        <f>SUM(B89:B92)</f>
        <v>17655</v>
      </c>
      <c r="C88" s="353" t="s">
        <v>1339</v>
      </c>
      <c r="D88" s="352">
        <v>0</v>
      </c>
    </row>
    <row r="89" spans="1:4">
      <c r="A89" s="353" t="s">
        <v>1340</v>
      </c>
      <c r="B89" s="352">
        <v>17655</v>
      </c>
      <c r="C89" s="353" t="s">
        <v>1341</v>
      </c>
      <c r="D89" s="352">
        <v>0</v>
      </c>
    </row>
    <row r="90" spans="1:4">
      <c r="A90" s="353" t="s">
        <v>1342</v>
      </c>
      <c r="B90" s="352">
        <v>0</v>
      </c>
      <c r="C90" s="353" t="s">
        <v>1343</v>
      </c>
      <c r="D90" s="352">
        <v>0</v>
      </c>
    </row>
    <row r="91" spans="1:4">
      <c r="A91" s="353" t="s">
        <v>1344</v>
      </c>
      <c r="B91" s="352">
        <v>0</v>
      </c>
      <c r="C91" s="353" t="s">
        <v>1345</v>
      </c>
      <c r="D91" s="352">
        <v>0</v>
      </c>
    </row>
    <row r="92" spans="1:4">
      <c r="A92" s="353" t="s">
        <v>1346</v>
      </c>
      <c r="B92" s="352">
        <v>0</v>
      </c>
      <c r="C92" s="353"/>
      <c r="D92" s="352"/>
    </row>
    <row r="93" spans="1:4">
      <c r="A93" s="351" t="s">
        <v>1347</v>
      </c>
      <c r="B93" s="352">
        <v>0</v>
      </c>
      <c r="C93" s="351" t="s">
        <v>1348</v>
      </c>
      <c r="D93" s="352">
        <v>0</v>
      </c>
    </row>
    <row r="94" spans="1:4">
      <c r="A94" s="351" t="s">
        <v>1349</v>
      </c>
      <c r="B94" s="352">
        <v>0</v>
      </c>
      <c r="C94" s="351" t="s">
        <v>1350</v>
      </c>
      <c r="D94" s="352">
        <v>0</v>
      </c>
    </row>
    <row r="95" spans="1:4">
      <c r="A95" s="351" t="s">
        <v>1351</v>
      </c>
      <c r="B95" s="352">
        <v>0</v>
      </c>
      <c r="C95" s="351" t="s">
        <v>1352</v>
      </c>
      <c r="D95" s="352">
        <v>0</v>
      </c>
    </row>
    <row r="96" spans="1:4">
      <c r="A96" s="351" t="s">
        <v>1353</v>
      </c>
      <c r="B96" s="352">
        <v>5055</v>
      </c>
      <c r="C96" s="351" t="s">
        <v>1354</v>
      </c>
      <c r="D96" s="352">
        <v>1224</v>
      </c>
    </row>
    <row r="97" spans="1:4">
      <c r="A97" s="351" t="s">
        <v>1355</v>
      </c>
      <c r="B97" s="352">
        <f>SUM(B98:B100)</f>
        <v>0</v>
      </c>
      <c r="C97" s="351" t="s">
        <v>958</v>
      </c>
      <c r="D97" s="352">
        <f>SUM(D98:D100)</f>
        <v>0</v>
      </c>
    </row>
    <row r="98" spans="1:4">
      <c r="A98" s="353" t="s">
        <v>1356</v>
      </c>
      <c r="B98" s="352">
        <v>0</v>
      </c>
      <c r="C98" s="353" t="s">
        <v>1357</v>
      </c>
      <c r="D98" s="352">
        <v>0</v>
      </c>
    </row>
    <row r="99" spans="1:4">
      <c r="A99" s="353" t="s">
        <v>1358</v>
      </c>
      <c r="B99" s="352">
        <v>0</v>
      </c>
      <c r="C99" s="353" t="s">
        <v>1359</v>
      </c>
      <c r="D99" s="352">
        <v>0</v>
      </c>
    </row>
    <row r="100" spans="1:4">
      <c r="A100" s="353" t="s">
        <v>1360</v>
      </c>
      <c r="B100" s="352">
        <v>0</v>
      </c>
      <c r="C100" s="353" t="s">
        <v>1361</v>
      </c>
      <c r="D100" s="352">
        <v>0</v>
      </c>
    </row>
    <row r="101" spans="1:4">
      <c r="A101" s="351" t="s">
        <v>1362</v>
      </c>
      <c r="B101" s="352">
        <v>0</v>
      </c>
      <c r="C101" s="351" t="s">
        <v>1363</v>
      </c>
      <c r="D101" s="352">
        <v>0</v>
      </c>
    </row>
    <row r="102" spans="1:4">
      <c r="A102" s="351" t="s">
        <v>1364</v>
      </c>
      <c r="B102" s="352">
        <v>0</v>
      </c>
      <c r="C102" s="351" t="s">
        <v>1365</v>
      </c>
      <c r="D102" s="352">
        <v>0</v>
      </c>
    </row>
    <row r="103" spans="1:4">
      <c r="A103" s="353"/>
      <c r="B103" s="352"/>
      <c r="C103" s="351" t="s">
        <v>1366</v>
      </c>
      <c r="D103" s="352">
        <v>0</v>
      </c>
    </row>
    <row r="104" spans="1:4">
      <c r="A104" s="353"/>
      <c r="B104" s="352"/>
      <c r="C104" s="351" t="s">
        <v>1367</v>
      </c>
      <c r="D104" s="352">
        <f>B107-D4-D5-D71-D76-D80-D87-D93-D94-D95-D96-D97-D101-D102-D103</f>
        <v>65</v>
      </c>
    </row>
    <row r="105" spans="1:4">
      <c r="A105" s="353"/>
      <c r="B105" s="352"/>
      <c r="C105" s="351" t="s">
        <v>1368</v>
      </c>
      <c r="D105" s="352">
        <v>65</v>
      </c>
    </row>
    <row r="106" spans="1:4">
      <c r="A106" s="353"/>
      <c r="B106" s="352"/>
      <c r="C106" s="351" t="s">
        <v>1369</v>
      </c>
      <c r="D106" s="352">
        <f>D104-D105</f>
        <v>0</v>
      </c>
    </row>
    <row r="107" spans="1:4">
      <c r="A107" s="350" t="s">
        <v>1370</v>
      </c>
      <c r="B107" s="352">
        <f>SUM(B4:B5,B71,B74:B76,B80,B87,B93:B97,B101:B102)</f>
        <v>388369</v>
      </c>
      <c r="C107" s="350" t="s">
        <v>1371</v>
      </c>
      <c r="D107" s="352">
        <f>SUM(D4:D5,D71,D76,D80,D87,D93:D97,D101:D104)</f>
        <v>388369</v>
      </c>
    </row>
  </sheetData>
  <mergeCells count="2">
    <mergeCell ref="A1:D1"/>
    <mergeCell ref="A2:D2"/>
  </mergeCells>
  <pageMargins left="0.42" right="0.31" top="0.59" bottom="0.67" header="0.51" footer="0.51"/>
  <pageSetup paperSize="9" scale="71" fitToHeight="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view="pageBreakPreview" zoomScaleNormal="100" zoomScaleSheetLayoutView="100" workbookViewId="0">
      <selection activeCell="C7" sqref="C7"/>
    </sheetView>
  </sheetViews>
  <sheetFormatPr defaultColWidth="9.125" defaultRowHeight="14.25" outlineLevelRow="6" outlineLevelCol="3"/>
  <cols>
    <col min="1" max="1" width="33.875" style="160" customWidth="1"/>
    <col min="2" max="2" width="11" style="160" customWidth="1"/>
    <col min="3" max="3" width="10.5" style="160" customWidth="1"/>
    <col min="4" max="4" width="24.875" style="290" customWidth="1"/>
    <col min="5" max="16384" width="9.125" style="290"/>
  </cols>
  <sheetData>
    <row r="1" s="160" customFormat="1" ht="30" customHeight="1" spans="1:4">
      <c r="A1" s="291" t="s">
        <v>1372</v>
      </c>
      <c r="B1" s="291"/>
      <c r="C1" s="291"/>
      <c r="D1" s="291"/>
    </row>
    <row r="2" s="173" customFormat="1" ht="20.1" customHeight="1" spans="1:4">
      <c r="A2" s="177" t="s">
        <v>1373</v>
      </c>
      <c r="B2" s="177"/>
      <c r="C2" s="292"/>
      <c r="D2" s="293" t="s">
        <v>1374</v>
      </c>
    </row>
    <row r="3" s="160" customFormat="1" ht="27" customHeight="1" spans="1:4">
      <c r="A3" s="294" t="s">
        <v>1375</v>
      </c>
      <c r="B3" s="295" t="s">
        <v>1376</v>
      </c>
      <c r="C3" s="296"/>
      <c r="D3" s="295" t="s">
        <v>93</v>
      </c>
    </row>
    <row r="4" s="160" customFormat="1" ht="26.25" customHeight="1" spans="1:4">
      <c r="A4" s="297"/>
      <c r="B4" s="295" t="s">
        <v>1377</v>
      </c>
      <c r="C4" s="296" t="s">
        <v>1378</v>
      </c>
      <c r="D4" s="295"/>
    </row>
    <row r="5" s="160" customFormat="1" ht="24.95" customHeight="1" spans="1:4">
      <c r="A5" s="298" t="s">
        <v>1379</v>
      </c>
      <c r="B5" s="347"/>
      <c r="C5" s="347"/>
      <c r="D5" s="347"/>
    </row>
    <row r="6" s="160" customFormat="1" ht="24.95" customHeight="1" spans="1:4">
      <c r="A6" s="298" t="s">
        <v>1380</v>
      </c>
      <c r="B6" s="347">
        <v>12.8</v>
      </c>
      <c r="C6" s="347">
        <v>10.55</v>
      </c>
      <c r="D6" s="347"/>
    </row>
    <row r="7" s="160" customFormat="1" ht="24.95" customHeight="1" spans="1:4">
      <c r="A7" s="298" t="s">
        <v>1381</v>
      </c>
      <c r="B7" s="251"/>
      <c r="C7" s="251"/>
      <c r="D7" s="251"/>
    </row>
  </sheetData>
  <mergeCells count="4">
    <mergeCell ref="A1:D1"/>
    <mergeCell ref="B3:C3"/>
    <mergeCell ref="A3:A4"/>
    <mergeCell ref="D3:D4"/>
  </mergeCells>
  <printOptions horizontalCentered="1"/>
  <pageMargins left="0.85" right="0.75" top="0.98" bottom="0.98" header="0.51" footer="0.5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czt</dc:creator>
  <cp:lastModifiedBy>Administrator</cp:lastModifiedBy>
  <cp:revision>1</cp:revision>
  <dcterms:created xsi:type="dcterms:W3CDTF">2018-06-21T11:00:00Z</dcterms:created>
  <cp:lastPrinted>2021-08-15T09:13:00Z</cp:lastPrinted>
  <dcterms:modified xsi:type="dcterms:W3CDTF">2022-08-19T07:44:48Z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